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hklaw-my.sharepoint.com/personal/cmsteele_hklaw_com/Documents/Desktop/agl/Capacity Supply Plan/"/>
    </mc:Choice>
  </mc:AlternateContent>
  <xr:revisionPtr revIDLastSave="9" documentId="8_{B23E48F2-B48E-4F1B-9B06-7D8FF53CDF3C}" xr6:coauthVersionLast="47" xr6:coauthVersionMax="47" xr10:uidLastSave="{6F6119C1-07D4-47E4-AFAF-D6627F4A8B6D}"/>
  <bookViews>
    <workbookView xWindow="28680" yWindow="-75" windowWidth="29040" windowHeight="15840" tabRatio="655" activeTab="3" xr2:uid="{00000000-000D-0000-FFFF-FFFF00000000}"/>
  </bookViews>
  <sheets>
    <sheet name="MFR b-16 i" sheetId="18" r:id="rId1"/>
    <sheet name="MFR b-16 ii" sheetId="31" r:id="rId2"/>
    <sheet name="MFR b-16 iii" sheetId="32" r:id="rId3"/>
    <sheet name="MFR b-16 iv" sheetId="33" r:id="rId4"/>
    <sheet name="MFR b-16 vi" sheetId="35" r:id="rId5"/>
    <sheet name="MFR b-16 viii" sheetId="37" r:id="rId6"/>
  </sheets>
  <definedNames>
    <definedName name="_xlnm._FilterDatabase" localSheetId="4" hidden="1">'MFR b-16 vi'!$A$5:$D$26</definedName>
    <definedName name="_xlnm.Print_Area" localSheetId="1">'MFR b-16 ii'!$A:$E</definedName>
    <definedName name="_xlnm.Print_Area" localSheetId="2">'MFR b-16 iii'!$A$1:$I$111</definedName>
    <definedName name="_xlnm.Print_Area" localSheetId="3">'MFR b-16 iv'!$A$1:$D$27</definedName>
    <definedName name="_xlnm.Print_Area" localSheetId="4">'MFR b-16 vi'!$A$1:$D$101</definedName>
    <definedName name="_xlnm.Print_Titles" localSheetId="0">'MFR b-16 i'!$2:$3</definedName>
    <definedName name="_xlnm.Print_Titles" localSheetId="1">'MFR b-16 ii'!$1:$5</definedName>
    <definedName name="_xlnm.Print_Titles" localSheetId="2">'MFR b-16 iii'!$1:$5</definedName>
    <definedName name="_xlnm.Print_Titles" localSheetId="4">'MFR b-16 vi'!$1:$5</definedName>
    <definedName name="_xlnm.Print_Titles" localSheetId="5">'MFR b-16 viii'!$4:$10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1" i="31" l="1"/>
  <c r="D12" i="31" l="1"/>
  <c r="C99" i="31" l="1"/>
  <c r="D99" i="31"/>
  <c r="D91" i="32"/>
  <c r="D90" i="32"/>
  <c r="D107" i="32" l="1"/>
  <c r="D105" i="32"/>
  <c r="D96" i="32"/>
  <c r="D83" i="32"/>
  <c r="D79" i="32"/>
  <c r="D75" i="32"/>
  <c r="D67" i="32"/>
  <c r="D107" i="31"/>
  <c r="D105" i="31"/>
  <c r="D96" i="31"/>
  <c r="D91" i="31"/>
  <c r="D90" i="31"/>
  <c r="D83" i="31"/>
  <c r="D79" i="31"/>
  <c r="D75" i="31"/>
  <c r="D67" i="31"/>
  <c r="B34" i="35" l="1"/>
  <c r="B35" i="35" s="1"/>
  <c r="B36" i="35" s="1"/>
  <c r="B37" i="35" s="1"/>
  <c r="B38" i="35" l="1"/>
  <c r="D52" i="32" l="1"/>
  <c r="D48" i="32"/>
  <c r="D47" i="32"/>
  <c r="D37" i="32"/>
  <c r="D36" i="32"/>
  <c r="D35" i="32"/>
  <c r="D34" i="32"/>
  <c r="B33" i="32"/>
  <c r="B34" i="32" s="1"/>
  <c r="D29" i="32"/>
  <c r="D42" i="31"/>
  <c r="B35" i="32" l="1"/>
  <c r="B36" i="32" s="1"/>
  <c r="B37" i="32" s="1"/>
  <c r="D52" i="31"/>
  <c r="D48" i="31"/>
  <c r="D47" i="31"/>
  <c r="D43" i="31"/>
  <c r="D41" i="31"/>
  <c r="D37" i="31"/>
  <c r="D36" i="31"/>
  <c r="D35" i="31"/>
  <c r="D34" i="31"/>
  <c r="B33" i="31"/>
  <c r="B34" i="31" s="1"/>
  <c r="D29" i="31"/>
  <c r="D16" i="31"/>
  <c r="B35" i="31" l="1"/>
  <c r="B36" i="31" s="1"/>
  <c r="B37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Rodriguez, Clemente A.</author>
  </authors>
  <commentList>
    <comment ref="D8" authorId="0" shapeId="0" xr:uid="{2168597E-543D-4678-B182-4999F40555BE}">
      <text>
        <r>
          <rPr>
            <b/>
            <sz val="9"/>
            <color indexed="81"/>
            <rFont val="Tahoma"/>
            <family val="2"/>
          </rPr>
          <t>Rodriguez, Clemente A.:</t>
        </r>
        <r>
          <rPr>
            <sz val="9"/>
            <color indexed="81"/>
            <rFont val="Tahoma"/>
            <family val="2"/>
          </rPr>
          <t xml:space="preserve">
Added Points to match Contract Exhibit.</t>
        </r>
      </text>
    </comment>
    <comment ref="D13" authorId="0" shapeId="0" xr:uid="{F07C96AB-4C11-4AB7-B93F-C78A60FE5853}">
      <text>
        <r>
          <rPr>
            <b/>
            <sz val="9"/>
            <color indexed="81"/>
            <rFont val="Tahoma"/>
            <family val="2"/>
          </rPr>
          <t>Rodriguez, Clemente A.:</t>
        </r>
        <r>
          <rPr>
            <sz val="9"/>
            <color indexed="81"/>
            <rFont val="Tahoma"/>
            <family val="2"/>
          </rPr>
          <t xml:space="preserve">
Added Points to match Contract Exhibit.</t>
        </r>
      </text>
    </comment>
  </commentList>
</comments>
</file>

<file path=xl/sharedStrings.xml><?xml version="1.0" encoding="utf-8"?>
<sst xmlns="http://schemas.openxmlformats.org/spreadsheetml/2006/main" count="481" uniqueCount="169">
  <si>
    <t>(b) Historical Data - 16 i</t>
  </si>
  <si>
    <t>Summary of Interstate Pipeline Contracts</t>
  </si>
  <si>
    <t>Parties</t>
  </si>
  <si>
    <t>Kinder Morgan - Southern Natural Gas Pipeline</t>
  </si>
  <si>
    <t>Williams - Transcontinental Gas Pipe Line</t>
  </si>
  <si>
    <t>National Fuel Gas Supply Corp.</t>
  </si>
  <si>
    <t>NJR Midstream Company (Leaf River)</t>
  </si>
  <si>
    <t>Berkshire Hathaway Energy Company - Cove Point</t>
  </si>
  <si>
    <t>(b) Historical Data - 16 ii</t>
  </si>
  <si>
    <t>Quantity</t>
  </si>
  <si>
    <t>Effective</t>
  </si>
  <si>
    <t>Expiration</t>
  </si>
  <si>
    <t>(Dth)</t>
  </si>
  <si>
    <t>Date</t>
  </si>
  <si>
    <t>FT Demand</t>
  </si>
  <si>
    <t>FT Demand Contract: 450390-MFTSNG-450399</t>
  </si>
  <si>
    <t>FT Demand Contract: 450390-MFTSNG-457254</t>
  </si>
  <si>
    <t>FT Demand Contract: 450390-MFTSNG-457255</t>
  </si>
  <si>
    <t>Apr-Sep</t>
  </si>
  <si>
    <t>Oct-Mar</t>
  </si>
  <si>
    <t>FT Demand Contract: 460021-MFTSNG-450400</t>
  </si>
  <si>
    <t>FTNN Demand Contract: 450389-MFNSNG-457253</t>
  </si>
  <si>
    <t>FT Demand Contract: 450390-MFTSNG-464361</t>
  </si>
  <si>
    <t>FT Demand Contract: 460021-MFTSNG-478625</t>
  </si>
  <si>
    <t xml:space="preserve">FT Demand Contract: 450390-MFTSNG-464358 </t>
  </si>
  <si>
    <t xml:space="preserve">FT Demand Contract: 450390-MFTSNG-464359 </t>
  </si>
  <si>
    <t xml:space="preserve">FT Demand Contract: 473229-MFTSNG-473230 </t>
  </si>
  <si>
    <t>FT Demand Contract: 450412-FTSNG (Oct-Mar)</t>
  </si>
  <si>
    <t>FT Demand Contract: 460673-MFTESNG-460674</t>
  </si>
  <si>
    <t>FT Demand Contract: 460675-MFTESNG-460676</t>
  </si>
  <si>
    <t>FTS Demand Contract: 485108-MFTEEC-485109 (Nov-Mar)</t>
  </si>
  <si>
    <t>Storage Demand</t>
  </si>
  <si>
    <t>CSS - Deliverability: 450391-MCSSSNG-457258-CSSNG</t>
  </si>
  <si>
    <t>CSS - Capacity: 450391-MCSSSNG-457258-CSSNG</t>
  </si>
  <si>
    <t>FT Demand Contract .3699</t>
  </si>
  <si>
    <t>FT Demand (1-4)</t>
  </si>
  <si>
    <t>FT Demand (2-4)</t>
  </si>
  <si>
    <t>FT Demand (3-4) (Dec-Feb)</t>
  </si>
  <si>
    <t>FT Demand (3-4) (Mar-Nov)</t>
  </si>
  <si>
    <t>FT Demand (3-4)</t>
  </si>
  <si>
    <t>FT Demand Contract .4984</t>
  </si>
  <si>
    <t>PS1 Demand (1-4) (4984)</t>
  </si>
  <si>
    <t>PS1 Demand (2-4)(4984)</t>
  </si>
  <si>
    <t>PS1 Demand (3-4)(4984)</t>
  </si>
  <si>
    <t>Station 65 (Dec-Feb)</t>
  </si>
  <si>
    <t>FT Demand Contract: .2271</t>
  </si>
  <si>
    <t xml:space="preserve">FT Demand Contract: .4173 </t>
  </si>
  <si>
    <t>Dec-Feb</t>
  </si>
  <si>
    <t>Nov &amp; Mar</t>
  </si>
  <si>
    <t>Contract 9145593/1026441 - Cherokee Demand</t>
  </si>
  <si>
    <t>Contract 1037178 - Southcoast Demand</t>
  </si>
  <si>
    <t>FT Demand Contract: 9109917 (Nov-Mar)</t>
  </si>
  <si>
    <t>Dalton Project - 9201200</t>
  </si>
  <si>
    <t>FT Demand Contract: 9162313 (1-6)</t>
  </si>
  <si>
    <t>WSS Storage - 1026997</t>
  </si>
  <si>
    <t>Deliverability</t>
  </si>
  <si>
    <t>Capacity</t>
  </si>
  <si>
    <t>ESS Storage - 1018467</t>
  </si>
  <si>
    <t>GSS Storage - 1000906</t>
  </si>
  <si>
    <t>LSS Storage - 1000909</t>
  </si>
  <si>
    <t>LGA Storage - 1000907</t>
  </si>
  <si>
    <t>FST Demand Contract: N11568</t>
  </si>
  <si>
    <t>FSS Storage Contract O11567</t>
  </si>
  <si>
    <t>FSS Storage</t>
  </si>
  <si>
    <t>FSS Storage (Petal Gas Storage Replacement)</t>
  </si>
  <si>
    <t>FPS-1: 2006</t>
  </si>
  <si>
    <t>FTS: 2006</t>
  </si>
  <si>
    <t>(b) Historical Data - 16 iii</t>
  </si>
  <si>
    <t>Availability</t>
  </si>
  <si>
    <t>Annually</t>
  </si>
  <si>
    <t>Seasonally</t>
  </si>
  <si>
    <t>(b) Historical Data - 16 iv</t>
  </si>
  <si>
    <t>Storage Availabilty</t>
  </si>
  <si>
    <t>Max Withdrawal (MDWQ)</t>
  </si>
  <si>
    <t>Max Injection (MDIQ)</t>
  </si>
  <si>
    <t>Capacity (MDSQ)</t>
  </si>
  <si>
    <t>FSS Storage Service</t>
  </si>
  <si>
    <t>FPS-1: 2006 LGA</t>
  </si>
  <si>
    <t>N/A</t>
  </si>
  <si>
    <t>(b) Historical Data - 16 vi</t>
  </si>
  <si>
    <t>Receipt Points</t>
  </si>
  <si>
    <t>Delivery Points</t>
  </si>
  <si>
    <t>Gulfsth/SNG Petal Clarke, Leaf River/SNG Jasper</t>
  </si>
  <si>
    <t>AGL/SNG Fulton, AGL/SNG Rome Area Floyd</t>
  </si>
  <si>
    <t>SouthXpl/SNG UDP White Oak #4 Tusca, TGP Toca Exchange, Shadyside, Sabine Vermillion, Sea Robin,</t>
  </si>
  <si>
    <t>Fulton Industrial, Rome Area Floyd, Atlanta Suburbs, Chattanooga Line No, Cedartown Rockmart, Calhoun Chatsworth Area</t>
  </si>
  <si>
    <t>Gulfsth Richland, EnergyQU, High Pt, Oak Grove #5, Oak Grove #2, Oak Grove #4, Oak Grove #6, Arpprod, Aethon,</t>
  </si>
  <si>
    <t>Gulfsth/Kosciusko Attala, Bridghol, EGT Richland</t>
  </si>
  <si>
    <t>SNG Storage</t>
  </si>
  <si>
    <t>Dallas #2 Cobb, South Atlanta Clayton, Fulton, Marietta Cobb, Talbotton, Macon Milledgeville, Thomaston Upson, Rome Area Floyd, Augusta Area Richmond</t>
  </si>
  <si>
    <t>Atlanta Suburbs Area, Chattanooga Line N Area, Cedartown Rockmart Area, Brunswick Line Area Glynn, East South Main Zone 3, Calhoun Chatsworth, Macon South Area Twiggs, Savannah North, Savannah South</t>
  </si>
  <si>
    <t>Macon West Area Monroe, Montezuma Sumter, Valdosta Area Lowndes</t>
  </si>
  <si>
    <t>Elba to SNG/SNG Chatham</t>
  </si>
  <si>
    <t>Brunswick, Macon South</t>
  </si>
  <si>
    <t>EEC/SNG PT Wentworth Chatham</t>
  </si>
  <si>
    <t xml:space="preserve">AGL-Richmond Hill Bryan </t>
  </si>
  <si>
    <t>High Pt/SNG Toca St Bernard</t>
  </si>
  <si>
    <t>AGL/SNG Augusta Area Richmond</t>
  </si>
  <si>
    <t>AGL/SNG South Atlanta Clayton, AGL/SNG Brunswick Line Area Glynn, AGL/SNG Savannah South Area Chatham</t>
  </si>
  <si>
    <t>AGL/SNG South Atlanta Clayton, AGL/SNG Macon West Area Monroe</t>
  </si>
  <si>
    <t>AGL/SNG Fulton</t>
  </si>
  <si>
    <t>White Oak #4 Tuscal, TGP/SNG Toca Exchange, Shadyside Saint Mary, Sabine Vermillion, Sea Robin/Erath Vermillion, Sesh</t>
  </si>
  <si>
    <t xml:space="preserve">Dallas#2, South Atlanta Clayton, Marietta Cobb, Talbotton, Macon Milledgeville #2, Thomaston Upson, Augusta Area Richmond, Brunswick Line Area Glynn, East South Main </t>
  </si>
  <si>
    <t xml:space="preserve">Richland, GulfSth SESH Richland, ETC TIG, Bayou Sale, Toca St Bernard, Oak Grove #5, Oak Grove #2, Oak Grove #6, Short </t>
  </si>
  <si>
    <t>Zone 3 Area, Macon South, Savannah North, Savannah South, Macon West, Montezuma Sumter, Valdosta Area Lowndes</t>
  </si>
  <si>
    <t>Creek Tuscalo, Aethon/SNG DeSoto, Kosciusko Attala, Bridgehol/White Castle Ascension</t>
  </si>
  <si>
    <t>ANR Shadyside Saint Mary</t>
  </si>
  <si>
    <t>Augusta Area, Calhoun Chatsworth, Chattanooga Line N, Rome Area, Atlanta Suburbs, Bass Junction, South Atlanta, Valdosta</t>
  </si>
  <si>
    <t>Transco/EEC Z4 Hart, Transco/EEC Z5 Anderson</t>
  </si>
  <si>
    <t>Augusta Area Richmond, Savannah South Area Chatham</t>
  </si>
  <si>
    <t>Valdosta Area Lowndes</t>
  </si>
  <si>
    <t>Transco/EEC Z4 Hart</t>
  </si>
  <si>
    <t>EEC/SNG Cypress Effingham</t>
  </si>
  <si>
    <t>Muldon Storage Field</t>
  </si>
  <si>
    <t>Station 65, Station 30, Station 45, Station 50, Station 62, White Oak, Meter 4359, Meter 4198, Meter 4215, Meter</t>
  </si>
  <si>
    <t xml:space="preserve">Station 54, Athens Meter Station, Atlanta Meter Station, Bogart Meter Station, Franklin Meter Station, Stockbridge Meter Station, Peachtree City Meter </t>
  </si>
  <si>
    <t>3371, Meters 3227,4314 4557, Meter 3142, Station 54, Meters 4137, 4184, 3229, Meter 3533, Meter 4410, Meter</t>
  </si>
  <si>
    <t>Station, Conyers Meter Station, Lithonia Meter Station, Danielsville Meter Station, Suwanee Meter Station, East Athens Meter Station, Eminence Storage</t>
  </si>
  <si>
    <t>4462, Meter 3328, Meter 3217, Meter 3150, Meter 3095, Meter 3446, West Oakvale, Greens Creek, Meter 3252,</t>
  </si>
  <si>
    <t>Field</t>
  </si>
  <si>
    <t xml:space="preserve">Meter 3238, Meter 4166,3160, Covington County, Meter 3544, Meter 3109, Meter 3254, Choctaw County, Meter </t>
  </si>
  <si>
    <t xml:space="preserve">4087, Magnolia Pipeline, </t>
  </si>
  <si>
    <t xml:space="preserve">4087, Magnolia Pipeline, Station 85, </t>
  </si>
  <si>
    <t>Station 30, White Oak Bayou, Meter 4359, Station 45, Meter 4198, Meter 4215, Meter 3371, Station 50, Meters</t>
  </si>
  <si>
    <t>3227,4314,4557, Meter 3142, Station 54, Meters 4137,4184,3229, Station 62, Meter 3533, Meter 4410, Meter</t>
  </si>
  <si>
    <t>4462, Meter 3328, Meter 3217, Station 65, Meter 3150, Meter 3095, Mete 3446, West Oakvale Field, Greens</t>
  </si>
  <si>
    <t xml:space="preserve">Creek Field Meter 3252, Meter 3238, Eminence Storage Field, Endevco, Meter 3544, Meter 3109, Meter 3254, </t>
  </si>
  <si>
    <t>Mobile Bay Lateral, Meter 4087</t>
  </si>
  <si>
    <t>Holmesville, Jefferson Davis County, Hattiesburg, Clarke County, Magnolia</t>
  </si>
  <si>
    <t>Riverdale, Stockbridge, Athens, Bogart</t>
  </si>
  <si>
    <t>Jonesboro, Heidelberg, Station 85</t>
  </si>
  <si>
    <t>Mobile Bay Lateral Station 85</t>
  </si>
  <si>
    <t>Suwanee Delivery Point in Gwinnett County</t>
  </si>
  <si>
    <t>Mobile Bay Lateral</t>
  </si>
  <si>
    <t>Suwanee Meter Station at milepost 26.96</t>
  </si>
  <si>
    <t>NFGS at Leidy</t>
  </si>
  <si>
    <t>Pooling Station 210</t>
  </si>
  <si>
    <t>Pooling Station 210, Station 115 Coweta County, Georgia</t>
  </si>
  <si>
    <t>GulfSouth at Holmesville, Station 115 Coweta County, Milepost 55 Paulding County, Milepost 106 on Dalton Lateral in Murray County</t>
  </si>
  <si>
    <t>Station 30, Station 45, Station 50, Eugene Block 208/115</t>
  </si>
  <si>
    <t>Eminence Storage Field, Eagle Point Refinery Meter Station</t>
  </si>
  <si>
    <t>WSS Storage 1026997</t>
  </si>
  <si>
    <t>Washington Storage Field located at Station 54 in St Landry Parish, Louisiana</t>
  </si>
  <si>
    <t>ESS Storage 1018467</t>
  </si>
  <si>
    <t>interconnection of Transco and Eminence Storage Field located in Covington County, Mississippi</t>
  </si>
  <si>
    <t>GSS Storage 1000906</t>
  </si>
  <si>
    <t>GSS/Leidy/Congas</t>
  </si>
  <si>
    <t>Athens Meter Station, Atlanta Meter Station, Bogart Meter Station, Franklin Meter Station, Stockbridge Meter Station, Peachtree City Meter Station, Conyers</t>
  </si>
  <si>
    <t>Meter Station, Lithonia Meter Station, Danielsville Meter Station, Suwanee Meter Station, East Athens Meter Station</t>
  </si>
  <si>
    <t>LSS Storage 1000909</t>
  </si>
  <si>
    <t>LSS Stg</t>
  </si>
  <si>
    <t>LGA Storage 1000907</t>
  </si>
  <si>
    <t>Carlstadt LNG Storage</t>
  </si>
  <si>
    <t>Transcontinental Gas Pipe Line at Leidy (Point 7126)</t>
  </si>
  <si>
    <t>NFSC storage system</t>
  </si>
  <si>
    <t>Southern Natural Gas Pipeline, Transcontinental Gas Pipe Line, Tennessee Gas Pipeline</t>
  </si>
  <si>
    <t>Southern Natural Gas Pipeline</t>
  </si>
  <si>
    <t xml:space="preserve"> Capacity</t>
  </si>
  <si>
    <t>Operator's LNG Storage Plant</t>
  </si>
  <si>
    <t>Columbia Gas - Loudon</t>
  </si>
  <si>
    <t>(b) Historical Data - 16 viii</t>
  </si>
  <si>
    <t>Capacity Releases</t>
  </si>
  <si>
    <t>Start</t>
  </si>
  <si>
    <t>End</t>
  </si>
  <si>
    <t xml:space="preserve">FT Rate </t>
  </si>
  <si>
    <t>None</t>
  </si>
  <si>
    <t>FT Demand Contract: FSNG4 106 - DSM</t>
  </si>
  <si>
    <t>Year round</t>
  </si>
  <si>
    <t>ongoing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</si>
</sst>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000_);\(&quot;$&quot;#,##0.00000\)"/>
    <numFmt numFmtId="166" formatCode="&quot;$&quot;#,##0.00"/>
    <numFmt numFmtId="168" formatCode="_(&quot;$&quot;* #,##0_);_(&quot;$&quot;* \(#,##0\);_(&quot;$&quot;* &quot;-&quot;??_);_(@_)"/>
    <numFmt numFmtId="169" formatCode="&quot;$&quot;#,##0"/>
    <numFmt numFmtId="170" formatCode="&quot;$&quot;#,##0.0000"/>
    <numFmt numFmtId="171" formatCode="0_);\(0\)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2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  <scheme val="minor"/>
    </font>
    <font>
      <sz val="10"/>
      <color indexed="55"/>
      <name val="Arial"/>
      <family val="2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164" fontId="2" fillId="2" borderId="0" xfId="1" applyNumberFormat="1" applyFont="1" applyFill="1"/>
    <xf numFmtId="1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4" fillId="2" borderId="0" xfId="1" applyNumberFormat="1" applyFont="1" applyFill="1"/>
    <xf numFmtId="0" fontId="2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4" fontId="4" fillId="2" borderId="0" xfId="1" applyNumberFormat="1" applyFont="1" applyFill="1" applyAlignment="1">
      <alignment horizontal="center"/>
    </xf>
    <xf numFmtId="164" fontId="4" fillId="2" borderId="0" xfId="1" applyNumberFormat="1" applyFont="1" applyFill="1" applyBorder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 indent="1"/>
    </xf>
    <xf numFmtId="16" fontId="4" fillId="2" borderId="0" xfId="0" quotePrefix="1" applyNumberFormat="1" applyFont="1" applyFill="1" applyAlignment="1">
      <alignment horizontal="center"/>
    </xf>
    <xf numFmtId="165" fontId="4" fillId="2" borderId="0" xfId="0" applyNumberFormat="1" applyFont="1" applyFill="1"/>
    <xf numFmtId="165" fontId="4" fillId="2" borderId="0" xfId="0" applyNumberFormat="1" applyFont="1" applyFill="1" applyAlignment="1">
      <alignment horizontal="center"/>
    </xf>
    <xf numFmtId="9" fontId="4" fillId="2" borderId="0" xfId="3" applyFont="1" applyFill="1" applyBorder="1" applyAlignment="1">
      <alignment horizontal="center"/>
    </xf>
    <xf numFmtId="0" fontId="6" fillId="2" borderId="0" xfId="0" applyFont="1" applyFill="1"/>
    <xf numFmtId="43" fontId="4" fillId="2" borderId="0" xfId="1" applyFont="1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14" fontId="0" fillId="2" borderId="0" xfId="0" applyNumberFormat="1" applyFill="1"/>
    <xf numFmtId="0" fontId="1" fillId="2" borderId="0" xfId="0" applyFont="1" applyFill="1" applyAlignment="1">
      <alignment horizontal="left" indent="1"/>
    </xf>
    <xf numFmtId="14" fontId="0" fillId="2" borderId="0" xfId="0" applyNumberFormat="1" applyFill="1" applyAlignment="1">
      <alignment horizontal="right"/>
    </xf>
    <xf numFmtId="14" fontId="12" fillId="2" borderId="0" xfId="0" applyNumberFormat="1" applyFont="1" applyFill="1"/>
    <xf numFmtId="164" fontId="1" fillId="2" borderId="0" xfId="1" applyNumberFormat="1" applyFont="1" applyFill="1"/>
    <xf numFmtId="0" fontId="0" fillId="2" borderId="0" xfId="0" applyFill="1" applyAlignment="1">
      <alignment horizontal="center"/>
    </xf>
    <xf numFmtId="164" fontId="10" fillId="2" borderId="0" xfId="1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164" fontId="2" fillId="2" borderId="0" xfId="1" applyNumberFormat="1" applyFont="1" applyFill="1" applyAlignment="1">
      <alignment horizontal="center"/>
    </xf>
    <xf numFmtId="164" fontId="4" fillId="2" borderId="0" xfId="1" applyNumberFormat="1" applyFont="1" applyFill="1" applyBorder="1"/>
    <xf numFmtId="0" fontId="4" fillId="2" borderId="0" xfId="0" applyFont="1" applyFill="1" applyAlignment="1">
      <alignment horizontal="left"/>
    </xf>
    <xf numFmtId="9" fontId="4" fillId="2" borderId="0" xfId="3" applyFont="1" applyFill="1" applyBorder="1"/>
    <xf numFmtId="164" fontId="0" fillId="2" borderId="0" xfId="1" applyNumberFormat="1" applyFont="1" applyFill="1"/>
    <xf numFmtId="4" fontId="4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164" fontId="7" fillId="2" borderId="0" xfId="1" applyNumberFormat="1" applyFont="1" applyFill="1" applyAlignment="1">
      <alignment horizontal="center"/>
    </xf>
    <xf numFmtId="14" fontId="7" fillId="2" borderId="0" xfId="0" applyNumberFormat="1" applyFont="1" applyFill="1" applyAlignment="1">
      <alignment horizontal="right"/>
    </xf>
    <xf numFmtId="4" fontId="7" fillId="2" borderId="0" xfId="0" applyNumberFormat="1" applyFont="1" applyFill="1" applyAlignment="1">
      <alignment horizontal="center"/>
    </xf>
    <xf numFmtId="5" fontId="7" fillId="2" borderId="0" xfId="0" applyNumberFormat="1" applyFont="1" applyFill="1"/>
    <xf numFmtId="168" fontId="7" fillId="2" borderId="0" xfId="2" applyNumberFormat="1" applyFont="1" applyFill="1"/>
    <xf numFmtId="0" fontId="7" fillId="2" borderId="0" xfId="0" applyFont="1" applyFill="1"/>
    <xf numFmtId="5" fontId="4" fillId="2" borderId="0" xfId="0" applyNumberFormat="1" applyFont="1" applyFill="1"/>
    <xf numFmtId="168" fontId="4" fillId="2" borderId="0" xfId="2" applyNumberFormat="1" applyFont="1" applyFill="1"/>
    <xf numFmtId="164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wrapText="1"/>
    </xf>
    <xf numFmtId="171" fontId="2" fillId="2" borderId="1" xfId="1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left" indent="1"/>
    </xf>
    <xf numFmtId="165" fontId="7" fillId="2" borderId="0" xfId="0" applyNumberFormat="1" applyFont="1" applyFill="1"/>
    <xf numFmtId="0" fontId="8" fillId="2" borderId="0" xfId="0" applyFont="1" applyFill="1"/>
    <xf numFmtId="164" fontId="8" fillId="2" borderId="0" xfId="1" applyNumberFormat="1" applyFont="1" applyFill="1" applyAlignment="1">
      <alignment horizontal="center"/>
    </xf>
    <xf numFmtId="14" fontId="8" fillId="2" borderId="0" xfId="0" applyNumberFormat="1" applyFont="1" applyFill="1"/>
    <xf numFmtId="170" fontId="8" fillId="2" borderId="0" xfId="0" applyNumberFormat="1" applyFont="1" applyFill="1" applyAlignment="1">
      <alignment horizontal="center"/>
    </xf>
    <xf numFmtId="169" fontId="8" fillId="2" borderId="0" xfId="2" applyNumberFormat="1" applyFont="1" applyFill="1" applyAlignment="1">
      <alignment horizontal="center"/>
    </xf>
    <xf numFmtId="14" fontId="4" fillId="2" borderId="0" xfId="0" applyNumberFormat="1" applyFont="1" applyFill="1"/>
    <xf numFmtId="166" fontId="4" fillId="2" borderId="0" xfId="0" applyNumberFormat="1" applyFont="1" applyFill="1" applyAlignment="1">
      <alignment horizontal="center"/>
    </xf>
    <xf numFmtId="169" fontId="4" fillId="2" borderId="0" xfId="0" applyNumberFormat="1" applyFont="1" applyFill="1" applyAlignment="1">
      <alignment horizontal="center"/>
    </xf>
    <xf numFmtId="169" fontId="4" fillId="2" borderId="0" xfId="2" applyNumberFormat="1" applyFont="1" applyFill="1" applyAlignment="1">
      <alignment horizontal="center"/>
    </xf>
    <xf numFmtId="169" fontId="4" fillId="2" borderId="0" xfId="0" applyNumberFormat="1" applyFont="1" applyFill="1"/>
    <xf numFmtId="164" fontId="11" fillId="2" borderId="0" xfId="1" applyNumberFormat="1" applyFont="1" applyFill="1" applyBorder="1" applyAlignment="1">
      <alignment horizontal="left" wrapText="1"/>
    </xf>
    <xf numFmtId="164" fontId="11" fillId="2" borderId="0" xfId="1" applyNumberFormat="1" applyFont="1" applyFill="1" applyBorder="1" applyAlignment="1">
      <alignment horizontal="left"/>
    </xf>
    <xf numFmtId="0" fontId="2" fillId="2" borderId="7" xfId="0" applyFont="1" applyFill="1" applyBorder="1"/>
    <xf numFmtId="164" fontId="4" fillId="2" borderId="8" xfId="1" applyNumberFormat="1" applyFont="1" applyFill="1" applyBorder="1" applyAlignment="1">
      <alignment horizontal="center"/>
    </xf>
    <xf numFmtId="164" fontId="4" fillId="2" borderId="8" xfId="1" applyNumberFormat="1" applyFont="1" applyFill="1" applyBorder="1"/>
    <xf numFmtId="0" fontId="9" fillId="2" borderId="10" xfId="0" applyFont="1" applyFill="1" applyBorder="1"/>
    <xf numFmtId="164" fontId="4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/>
    <xf numFmtId="0" fontId="8" fillId="2" borderId="12" xfId="0" applyFont="1" applyFill="1" applyBorder="1"/>
    <xf numFmtId="164" fontId="8" fillId="2" borderId="3" xfId="1" applyNumberFormat="1" applyFont="1" applyFill="1" applyBorder="1" applyAlignment="1">
      <alignment horizontal="center"/>
    </xf>
    <xf numFmtId="0" fontId="8" fillId="2" borderId="10" xfId="0" applyFont="1" applyFill="1" applyBorder="1"/>
    <xf numFmtId="164" fontId="8" fillId="2" borderId="4" xfId="1" applyNumberFormat="1" applyFont="1" applyFill="1" applyBorder="1" applyAlignment="1">
      <alignment horizontal="center"/>
    </xf>
    <xf numFmtId="0" fontId="7" fillId="2" borderId="4" xfId="0" applyFont="1" applyFill="1" applyBorder="1"/>
    <xf numFmtId="0" fontId="8" fillId="2" borderId="15" xfId="0" applyFont="1" applyFill="1" applyBorder="1"/>
    <xf numFmtId="164" fontId="8" fillId="2" borderId="5" xfId="1" applyNumberFormat="1" applyFont="1" applyFill="1" applyBorder="1" applyAlignment="1">
      <alignment horizontal="center"/>
    </xf>
    <xf numFmtId="0" fontId="8" fillId="2" borderId="17" xfId="0" applyFont="1" applyFill="1" applyBorder="1"/>
    <xf numFmtId="164" fontId="8" fillId="2" borderId="6" xfId="1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left" indent="1"/>
    </xf>
    <xf numFmtId="0" fontId="8" fillId="2" borderId="17" xfId="0" applyFont="1" applyFill="1" applyBorder="1" applyAlignment="1">
      <alignment horizontal="left" indent="1"/>
    </xf>
    <xf numFmtId="0" fontId="9" fillId="2" borderId="15" xfId="0" applyFont="1" applyFill="1" applyBorder="1"/>
    <xf numFmtId="165" fontId="8" fillId="2" borderId="10" xfId="0" applyNumberFormat="1" applyFont="1" applyFill="1" applyBorder="1"/>
    <xf numFmtId="0" fontId="8" fillId="2" borderId="20" xfId="0" applyFont="1" applyFill="1" applyBorder="1"/>
    <xf numFmtId="164" fontId="8" fillId="2" borderId="21" xfId="1" applyNumberFormat="1" applyFont="1" applyFill="1" applyBorder="1" applyAlignment="1">
      <alignment horizontal="center"/>
    </xf>
    <xf numFmtId="165" fontId="4" fillId="2" borderId="8" xfId="0" applyNumberFormat="1" applyFont="1" applyFill="1" applyBorder="1" applyAlignment="1">
      <alignment horizontal="center"/>
    </xf>
    <xf numFmtId="0" fontId="4" fillId="2" borderId="17" xfId="0" applyFont="1" applyFill="1" applyBorder="1"/>
    <xf numFmtId="0" fontId="8" fillId="2" borderId="6" xfId="0" applyFont="1" applyFill="1" applyBorder="1" applyAlignment="1">
      <alignment horizontal="center"/>
    </xf>
    <xf numFmtId="0" fontId="9" fillId="2" borderId="12" xfId="0" applyFont="1" applyFill="1" applyBorder="1"/>
    <xf numFmtId="0" fontId="4" fillId="2" borderId="15" xfId="0" applyFont="1" applyFill="1" applyBorder="1"/>
    <xf numFmtId="0" fontId="2" fillId="2" borderId="10" xfId="0" applyFont="1" applyFill="1" applyBorder="1"/>
    <xf numFmtId="0" fontId="8" fillId="2" borderId="20" xfId="0" applyFont="1" applyFill="1" applyBorder="1" applyAlignment="1">
      <alignment horizontal="left" indent="1"/>
    </xf>
    <xf numFmtId="0" fontId="2" fillId="2" borderId="23" xfId="0" applyFont="1" applyFill="1" applyBorder="1"/>
    <xf numFmtId="164" fontId="4" fillId="2" borderId="24" xfId="1" applyNumberFormat="1" applyFont="1" applyFill="1" applyBorder="1" applyAlignment="1">
      <alignment horizontal="center"/>
    </xf>
    <xf numFmtId="164" fontId="8" fillId="2" borderId="27" xfId="1" applyNumberFormat="1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164" fontId="8" fillId="2" borderId="4" xfId="1" applyNumberFormat="1" applyFont="1" applyFill="1" applyBorder="1" applyAlignment="1">
      <alignment horizontal="center" wrapText="1"/>
    </xf>
    <xf numFmtId="164" fontId="8" fillId="2" borderId="0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4" fontId="4" fillId="2" borderId="0" xfId="1" applyNumberFormat="1" applyFont="1" applyFill="1" applyBorder="1" applyAlignment="1"/>
    <xf numFmtId="0" fontId="2" fillId="2" borderId="1" xfId="0" applyFont="1" applyFill="1" applyBorder="1" applyAlignment="1">
      <alignment horizontal="center" wrapText="1"/>
    </xf>
    <xf numFmtId="164" fontId="4" fillId="2" borderId="0" xfId="1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wrapText="1"/>
    </xf>
    <xf numFmtId="0" fontId="7" fillId="2" borderId="16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18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0" fontId="7" fillId="2" borderId="13" xfId="0" applyFont="1" applyFill="1" applyBorder="1" applyAlignment="1">
      <alignment wrapText="1"/>
    </xf>
    <xf numFmtId="0" fontId="13" fillId="2" borderId="13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9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2" borderId="22" xfId="0" applyFill="1" applyBorder="1" applyAlignment="1">
      <alignment wrapText="1"/>
    </xf>
    <xf numFmtId="164" fontId="4" fillId="2" borderId="8" xfId="1" applyNumberFormat="1" applyFont="1" applyFill="1" applyBorder="1" applyAlignment="1">
      <alignment wrapText="1"/>
    </xf>
    <xf numFmtId="0" fontId="0" fillId="2" borderId="9" xfId="0" applyFill="1" applyBorder="1" applyAlignment="1">
      <alignment wrapText="1"/>
    </xf>
    <xf numFmtId="164" fontId="4" fillId="2" borderId="4" xfId="1" applyNumberFormat="1" applyFont="1" applyFill="1" applyBorder="1" applyAlignment="1">
      <alignment wrapText="1"/>
    </xf>
    <xf numFmtId="0" fontId="0" fillId="2" borderId="14" xfId="0" applyFill="1" applyBorder="1" applyAlignment="1">
      <alignment wrapText="1"/>
    </xf>
    <xf numFmtId="164" fontId="4" fillId="2" borderId="0" xfId="1" applyNumberFormat="1" applyFont="1" applyFill="1" applyBorder="1" applyAlignment="1">
      <alignment wrapText="1"/>
    </xf>
    <xf numFmtId="0" fontId="4" fillId="2" borderId="19" xfId="0" applyFont="1" applyFill="1" applyBorder="1" applyAlignment="1">
      <alignment horizontal="center" wrapText="1"/>
    </xf>
    <xf numFmtId="164" fontId="4" fillId="2" borderId="2" xfId="1" applyNumberFormat="1" applyFont="1" applyFill="1" applyBorder="1" applyAlignment="1">
      <alignment wrapText="1"/>
    </xf>
    <xf numFmtId="0" fontId="4" fillId="2" borderId="11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7" fillId="2" borderId="21" xfId="0" applyFont="1" applyFill="1" applyBorder="1" applyAlignment="1">
      <alignment wrapText="1"/>
    </xf>
    <xf numFmtId="0" fontId="7" fillId="2" borderId="22" xfId="0" applyFont="1" applyFill="1" applyBorder="1" applyAlignment="1">
      <alignment wrapText="1"/>
    </xf>
    <xf numFmtId="0" fontId="4" fillId="2" borderId="0" xfId="0" applyFont="1" applyFill="1" applyAlignment="1">
      <alignment horizontal="center" wrapText="1"/>
    </xf>
    <xf numFmtId="164" fontId="4" fillId="2" borderId="24" xfId="1" applyNumberFormat="1" applyFont="1" applyFill="1" applyBorder="1" applyAlignment="1">
      <alignment wrapText="1"/>
    </xf>
    <xf numFmtId="0" fontId="4" fillId="2" borderId="2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wrapText="1"/>
    </xf>
    <xf numFmtId="0" fontId="4" fillId="2" borderId="16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4" fontId="4" fillId="2" borderId="21" xfId="1" applyNumberFormat="1" applyFont="1" applyFill="1" applyBorder="1" applyAlignment="1">
      <alignment wrapText="1"/>
    </xf>
    <xf numFmtId="0" fontId="4" fillId="2" borderId="22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wrapText="1"/>
    </xf>
    <xf numFmtId="0" fontId="7" fillId="2" borderId="19" xfId="0" applyFont="1" applyFill="1" applyBorder="1" applyAlignment="1">
      <alignment wrapText="1"/>
    </xf>
    <xf numFmtId="0" fontId="7" fillId="2" borderId="26" xfId="0" applyFont="1" applyFill="1" applyBorder="1" applyAlignment="1">
      <alignment wrapText="1"/>
    </xf>
    <xf numFmtId="1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4" fillId="2" borderId="0" xfId="0" applyFont="1" applyFill="1"/>
    <xf numFmtId="0" fontId="4" fillId="2" borderId="0" xfId="0" applyFont="1" applyFill="1" applyAlignment="1">
      <alignment horizontal="right"/>
    </xf>
    <xf numFmtId="14" fontId="4" fillId="0" borderId="0" xfId="0" applyNumberFormat="1" applyFont="1" applyAlignment="1">
      <alignment horizontal="center"/>
    </xf>
    <xf numFmtId="164" fontId="4" fillId="2" borderId="0" xfId="1" applyNumberFormat="1" applyFont="1" applyFill="1" applyBorder="1" applyAlignment="1">
      <alignment horizontal="right"/>
    </xf>
    <xf numFmtId="0" fontId="7" fillId="2" borderId="3" xfId="0" applyFont="1" applyFill="1" applyBorder="1"/>
    <xf numFmtId="0" fontId="8" fillId="2" borderId="27" xfId="0" applyFont="1" applyFill="1" applyBorder="1" applyAlignment="1">
      <alignment horizontal="left" indent="1"/>
    </xf>
    <xf numFmtId="0" fontId="2" fillId="2" borderId="1" xfId="0" applyFont="1" applyFill="1" applyBorder="1" applyAlignment="1">
      <alignment horizontal="center"/>
    </xf>
  </cellXfs>
  <cellStyles count="24">
    <cellStyle name="Comma" xfId="1" builtinId="3"/>
    <cellStyle name="Comma 10" xfId="22" xr:uid="{00000000-0005-0000-0000-000001000000}"/>
    <cellStyle name="Comma 2" xfId="5" xr:uid="{00000000-0005-0000-0000-000002000000}"/>
    <cellStyle name="Comma 3" xfId="8" xr:uid="{00000000-0005-0000-0000-000003000000}"/>
    <cellStyle name="Comma 4" xfId="10" xr:uid="{00000000-0005-0000-0000-000004000000}"/>
    <cellStyle name="Comma 5" xfId="12" xr:uid="{00000000-0005-0000-0000-000005000000}"/>
    <cellStyle name="Comma 6" xfId="14" xr:uid="{00000000-0005-0000-0000-000006000000}"/>
    <cellStyle name="Comma 7" xfId="16" xr:uid="{00000000-0005-0000-0000-000007000000}"/>
    <cellStyle name="Comma 8" xfId="18" xr:uid="{00000000-0005-0000-0000-000008000000}"/>
    <cellStyle name="Comma 9" xfId="20" xr:uid="{00000000-0005-0000-0000-000009000000}"/>
    <cellStyle name="Currency" xfId="2" builtinId="4"/>
    <cellStyle name="Currency 10" xfId="23" xr:uid="{00000000-0005-0000-0000-00000B000000}"/>
    <cellStyle name="Currency 2" xfId="6" xr:uid="{00000000-0005-0000-0000-00000C000000}"/>
    <cellStyle name="Currency 3" xfId="9" xr:uid="{00000000-0005-0000-0000-00000D000000}"/>
    <cellStyle name="Currency 4" xfId="11" xr:uid="{00000000-0005-0000-0000-00000E000000}"/>
    <cellStyle name="Currency 5" xfId="13" xr:uid="{00000000-0005-0000-0000-00000F000000}"/>
    <cellStyle name="Currency 6" xfId="15" xr:uid="{00000000-0005-0000-0000-000010000000}"/>
    <cellStyle name="Currency 7" xfId="17" xr:uid="{00000000-0005-0000-0000-000011000000}"/>
    <cellStyle name="Currency 8" xfId="19" xr:uid="{00000000-0005-0000-0000-000012000000}"/>
    <cellStyle name="Currency 9" xfId="21" xr:uid="{00000000-0005-0000-0000-000013000000}"/>
    <cellStyle name="Normal" xfId="0" builtinId="0"/>
    <cellStyle name="Normal 2" xfId="7" xr:uid="{00000000-0005-0000-0000-000015000000}"/>
    <cellStyle name="Normal 3" xfId="4" xr:uid="{00000000-0005-0000-0000-000016000000}"/>
    <cellStyle name="Percent 2" xfId="3" xr:uid="{00000000-0005-0000-0000-000018000000}"/>
  </cellStyles>
  <dxfs count="0"/>
  <tableStyles count="0" defaultTableStyle="TableStyleMedium9" defaultPivotStyle="PivotStyleLight16"/>
  <colors>
    <mruColors>
      <color rgb="FFFFFFFF"/>
      <color rgb="FFCCFFCC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S10"/>
  <sheetViews>
    <sheetView view="pageLayout" zoomScale="85" zoomScaleNormal="100" zoomScaleSheetLayoutView="30" zoomScalePageLayoutView="85" workbookViewId="0">
      <selection activeCell="A12" sqref="A12"/>
    </sheetView>
  </sheetViews>
  <sheetFormatPr defaultColWidth="9.140625" defaultRowHeight="15.75" x14ac:dyDescent="0.25"/>
  <cols>
    <col min="1" max="1" width="50.42578125" style="2" customWidth="1"/>
    <col min="2" max="3" width="13.140625" style="2" customWidth="1"/>
    <col min="4" max="4" width="16" style="3" bestFit="1" customWidth="1"/>
    <col min="5" max="5" width="12.7109375" style="3" customWidth="1"/>
    <col min="6" max="6" width="12.42578125" style="3" customWidth="1"/>
    <col min="7" max="7" width="12.5703125" style="2" customWidth="1"/>
    <col min="8" max="10" width="15.140625" style="2" customWidth="1"/>
    <col min="11" max="12" width="15.140625" style="2" bestFit="1" customWidth="1"/>
    <col min="13" max="15" width="15.140625" style="2" hidden="1" customWidth="1"/>
    <col min="16" max="17" width="14" style="2" hidden="1" customWidth="1"/>
    <col min="18" max="18" width="15.140625" style="2" hidden="1" customWidth="1"/>
    <col min="19" max="19" width="16.85546875" style="2" hidden="1" customWidth="1"/>
    <col min="20" max="20" width="13.7109375" style="2" bestFit="1" customWidth="1"/>
    <col min="21" max="21" width="16.28515625" style="2" bestFit="1" customWidth="1"/>
    <col min="22" max="22" width="9.140625" style="2"/>
    <col min="23" max="23" width="32.42578125" style="2" bestFit="1" customWidth="1"/>
    <col min="24" max="16384" width="9.140625" style="2"/>
  </cols>
  <sheetData>
    <row r="1" spans="1:19" ht="18.75" x14ac:dyDescent="0.3">
      <c r="A1" s="1" t="s">
        <v>0</v>
      </c>
    </row>
    <row r="2" spans="1:19" ht="18.75" x14ac:dyDescent="0.3">
      <c r="A2" s="1" t="s">
        <v>1</v>
      </c>
      <c r="B2" s="4"/>
      <c r="C2" s="4"/>
      <c r="E2" s="5"/>
      <c r="F2" s="5"/>
      <c r="G2" s="6"/>
      <c r="H2" s="6"/>
      <c r="I2" s="6"/>
      <c r="J2" s="6"/>
      <c r="K2" s="7"/>
      <c r="L2" s="8"/>
      <c r="M2" s="4"/>
      <c r="N2" s="8"/>
      <c r="O2" s="8"/>
      <c r="P2" s="8"/>
      <c r="Q2" s="8"/>
      <c r="R2" s="8"/>
      <c r="S2" s="6"/>
    </row>
    <row r="3" spans="1:19" x14ac:dyDescent="0.25">
      <c r="A3" s="6"/>
      <c r="B3" s="4"/>
      <c r="C3" s="4"/>
      <c r="D3" s="7"/>
      <c r="E3" s="7"/>
      <c r="F3" s="7"/>
      <c r="G3" s="6"/>
      <c r="H3" s="6"/>
      <c r="I3" s="6"/>
      <c r="J3" s="6"/>
      <c r="K3" s="7"/>
      <c r="L3" s="7"/>
      <c r="M3" s="7"/>
      <c r="N3" s="7"/>
      <c r="O3" s="7"/>
      <c r="P3" s="7"/>
      <c r="Q3" s="7"/>
      <c r="R3" s="7"/>
      <c r="S3" s="6"/>
    </row>
    <row r="5" spans="1:19" x14ac:dyDescent="0.25">
      <c r="A5" s="9" t="s">
        <v>2</v>
      </c>
    </row>
    <row r="6" spans="1:19" x14ac:dyDescent="0.25">
      <c r="A6" s="2" t="s">
        <v>3</v>
      </c>
    </row>
    <row r="7" spans="1:19" x14ac:dyDescent="0.25">
      <c r="A7" s="2" t="s">
        <v>4</v>
      </c>
    </row>
    <row r="8" spans="1:19" x14ac:dyDescent="0.25">
      <c r="A8" s="2" t="s">
        <v>5</v>
      </c>
    </row>
    <row r="9" spans="1:19" x14ac:dyDescent="0.25">
      <c r="A9" s="2" t="s">
        <v>6</v>
      </c>
    </row>
    <row r="10" spans="1:19" x14ac:dyDescent="0.25">
      <c r="A10" s="2" t="s">
        <v>7</v>
      </c>
    </row>
  </sheetData>
  <phoneticPr fontId="0" type="noConversion"/>
  <pageMargins left="1" right="1" top="1" bottom="1" header="0.5" footer="0.5"/>
  <pageSetup scale="40" orientation="portrait" r:id="rId1"/>
  <headerFooter alignWithMargins="0">
    <oddHeader>&amp;R2025-2028 AGL Capacity Supply Plan</oddHeader>
    <oddFooter>&amp;CMFR b-16 i&amp;RPage &amp;N of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0D1A-4F69-46BF-8D3A-D82E5F3A0A7E}">
  <dimension ref="A1:J107"/>
  <sheetViews>
    <sheetView view="pageLayout" zoomScaleNormal="100" zoomScaleSheetLayoutView="30" workbookViewId="0">
      <selection activeCell="A12" sqref="A12"/>
    </sheetView>
  </sheetViews>
  <sheetFormatPr defaultColWidth="9.140625" defaultRowHeight="15.75" x14ac:dyDescent="0.25"/>
  <cols>
    <col min="1" max="1" width="51.42578125" style="2" customWidth="1"/>
    <col min="2" max="2" width="13.5703125" style="3" hidden="1" customWidth="1"/>
    <col min="3" max="4" width="13.7109375" style="3" customWidth="1"/>
    <col min="5" max="5" width="12.5703125" style="2" customWidth="1"/>
    <col min="6" max="10" width="9.140625" style="2" hidden="1" customWidth="1"/>
    <col min="11" max="16384" width="9.140625" style="2"/>
  </cols>
  <sheetData>
    <row r="1" spans="1:5" ht="18.75" x14ac:dyDescent="0.3">
      <c r="A1" s="1" t="s">
        <v>8</v>
      </c>
      <c r="B1" s="10"/>
    </row>
    <row r="2" spans="1:5" ht="18.75" x14ac:dyDescent="0.3">
      <c r="A2" s="1" t="s">
        <v>1</v>
      </c>
      <c r="B2" s="10"/>
      <c r="C2" s="11"/>
      <c r="D2" s="11"/>
      <c r="E2" s="4"/>
    </row>
    <row r="4" spans="1:5" x14ac:dyDescent="0.25">
      <c r="B4" s="7" t="s">
        <v>9</v>
      </c>
      <c r="C4" s="7" t="s">
        <v>10</v>
      </c>
      <c r="D4" s="7" t="s">
        <v>11</v>
      </c>
    </row>
    <row r="5" spans="1:5" x14ac:dyDescent="0.25">
      <c r="A5" s="9" t="s">
        <v>2</v>
      </c>
      <c r="B5" s="9" t="s">
        <v>12</v>
      </c>
      <c r="C5" s="9" t="s">
        <v>13</v>
      </c>
      <c r="D5" s="9" t="s">
        <v>13</v>
      </c>
    </row>
    <row r="6" spans="1:5" x14ac:dyDescent="0.25">
      <c r="A6" s="6" t="s">
        <v>3</v>
      </c>
      <c r="B6" s="12"/>
    </row>
    <row r="7" spans="1:5" x14ac:dyDescent="0.25">
      <c r="A7" s="6" t="s">
        <v>14</v>
      </c>
      <c r="B7" s="12"/>
      <c r="D7" s="13"/>
    </row>
    <row r="8" spans="1:5" x14ac:dyDescent="0.25">
      <c r="A8" s="2" t="s">
        <v>15</v>
      </c>
      <c r="B8" s="12">
        <v>20000</v>
      </c>
      <c r="C8" s="13">
        <v>39692</v>
      </c>
      <c r="D8" s="13">
        <v>46630</v>
      </c>
    </row>
    <row r="9" spans="1:5" x14ac:dyDescent="0.25">
      <c r="A9" s="2" t="s">
        <v>16</v>
      </c>
      <c r="B9" s="12">
        <v>71374</v>
      </c>
      <c r="C9" s="13">
        <v>40118</v>
      </c>
      <c r="D9" s="13">
        <v>46630</v>
      </c>
    </row>
    <row r="10" spans="1:5" x14ac:dyDescent="0.25">
      <c r="A10" s="2" t="s">
        <v>17</v>
      </c>
      <c r="B10" s="12"/>
      <c r="C10" s="13"/>
      <c r="D10" s="13"/>
    </row>
    <row r="11" spans="1:5" x14ac:dyDescent="0.25">
      <c r="A11" s="14" t="s">
        <v>18</v>
      </c>
      <c r="B11" s="12">
        <v>173896</v>
      </c>
      <c r="C11" s="13">
        <v>38626</v>
      </c>
      <c r="D11" s="13">
        <v>46630</v>
      </c>
    </row>
    <row r="12" spans="1:5" x14ac:dyDescent="0.25">
      <c r="A12" s="14" t="s">
        <v>19</v>
      </c>
      <c r="B12" s="12">
        <v>175588</v>
      </c>
      <c r="C12" s="13">
        <v>38626</v>
      </c>
      <c r="D12" s="13">
        <f>D11</f>
        <v>46630</v>
      </c>
    </row>
    <row r="13" spans="1:5" x14ac:dyDescent="0.25">
      <c r="A13" s="2" t="s">
        <v>20</v>
      </c>
      <c r="B13" s="12">
        <v>78722</v>
      </c>
      <c r="C13" s="13">
        <v>40118</v>
      </c>
      <c r="D13" s="13">
        <v>46691</v>
      </c>
    </row>
    <row r="14" spans="1:5" x14ac:dyDescent="0.25">
      <c r="A14" s="2" t="s">
        <v>21</v>
      </c>
      <c r="B14" s="12"/>
      <c r="C14" s="13"/>
      <c r="D14" s="13"/>
    </row>
    <row r="15" spans="1:5" x14ac:dyDescent="0.25">
      <c r="A15" s="14" t="s">
        <v>18</v>
      </c>
      <c r="B15" s="12">
        <v>421659</v>
      </c>
      <c r="C15" s="13">
        <v>38626</v>
      </c>
      <c r="D15" s="13">
        <v>46630</v>
      </c>
    </row>
    <row r="16" spans="1:5" x14ac:dyDescent="0.25">
      <c r="A16" s="14" t="s">
        <v>19</v>
      </c>
      <c r="B16" s="12">
        <v>421818</v>
      </c>
      <c r="C16" s="13">
        <v>38626</v>
      </c>
      <c r="D16" s="13">
        <f>D15</f>
        <v>46630</v>
      </c>
    </row>
    <row r="17" spans="1:4" x14ac:dyDescent="0.25">
      <c r="A17" s="2" t="s">
        <v>22</v>
      </c>
      <c r="B17" s="12">
        <v>12000</v>
      </c>
      <c r="C17" s="13">
        <v>40817</v>
      </c>
      <c r="D17" s="13">
        <v>46630</v>
      </c>
    </row>
    <row r="18" spans="1:4" x14ac:dyDescent="0.25">
      <c r="A18" s="2" t="s">
        <v>23</v>
      </c>
      <c r="B18" s="12">
        <v>5000</v>
      </c>
      <c r="C18" s="13">
        <v>44197</v>
      </c>
      <c r="D18" s="13">
        <v>46691</v>
      </c>
    </row>
    <row r="19" spans="1:4" x14ac:dyDescent="0.25">
      <c r="A19" s="2" t="s">
        <v>24</v>
      </c>
      <c r="B19" s="12">
        <v>41000</v>
      </c>
      <c r="C19" s="13">
        <v>42856</v>
      </c>
      <c r="D19" s="13">
        <v>48518</v>
      </c>
    </row>
    <row r="20" spans="1:4" x14ac:dyDescent="0.25">
      <c r="A20" s="2" t="s">
        <v>25</v>
      </c>
      <c r="B20" s="12">
        <v>46000</v>
      </c>
      <c r="C20" s="13">
        <v>42856</v>
      </c>
      <c r="D20" s="13">
        <v>46691</v>
      </c>
    </row>
    <row r="21" spans="1:4" x14ac:dyDescent="0.25">
      <c r="A21" s="2" t="s">
        <v>26</v>
      </c>
      <c r="B21" s="12">
        <v>7351</v>
      </c>
      <c r="C21" s="13">
        <v>43709</v>
      </c>
      <c r="D21" s="13">
        <v>46630</v>
      </c>
    </row>
    <row r="22" spans="1:4" x14ac:dyDescent="0.25">
      <c r="A22" s="2" t="s">
        <v>27</v>
      </c>
      <c r="B22" s="12">
        <v>172761</v>
      </c>
      <c r="C22" s="13">
        <v>38626</v>
      </c>
      <c r="D22" s="13">
        <v>46630</v>
      </c>
    </row>
    <row r="23" spans="1:4" x14ac:dyDescent="0.25">
      <c r="A23" s="2" t="s">
        <v>28</v>
      </c>
      <c r="B23" s="12">
        <v>35000</v>
      </c>
      <c r="C23" s="13">
        <v>42736</v>
      </c>
      <c r="D23" s="13">
        <v>46356</v>
      </c>
    </row>
    <row r="24" spans="1:4" x14ac:dyDescent="0.25">
      <c r="A24" s="2" t="s">
        <v>29</v>
      </c>
      <c r="B24" s="12">
        <v>5000</v>
      </c>
      <c r="C24" s="13">
        <v>42736</v>
      </c>
      <c r="D24" s="13">
        <v>46356</v>
      </c>
    </row>
    <row r="25" spans="1:4" x14ac:dyDescent="0.25">
      <c r="A25" s="2" t="s">
        <v>30</v>
      </c>
      <c r="B25" s="12">
        <v>5000</v>
      </c>
      <c r="C25" s="13">
        <v>44866</v>
      </c>
      <c r="D25" s="13">
        <v>46691</v>
      </c>
    </row>
    <row r="26" spans="1:4" x14ac:dyDescent="0.25">
      <c r="B26" s="12"/>
      <c r="C26" s="13"/>
      <c r="D26" s="13"/>
    </row>
    <row r="27" spans="1:4" x14ac:dyDescent="0.25">
      <c r="A27" s="6" t="s">
        <v>31</v>
      </c>
      <c r="B27" s="12"/>
      <c r="C27" s="13"/>
      <c r="D27" s="13"/>
    </row>
    <row r="28" spans="1:4" x14ac:dyDescent="0.25">
      <c r="A28" s="16" t="s">
        <v>32</v>
      </c>
      <c r="B28" s="12">
        <v>421818</v>
      </c>
      <c r="C28" s="13">
        <v>38808</v>
      </c>
      <c r="D28" s="13">
        <v>46630</v>
      </c>
    </row>
    <row r="29" spans="1:4" x14ac:dyDescent="0.25">
      <c r="A29" s="2" t="s">
        <v>33</v>
      </c>
      <c r="B29" s="12">
        <v>20890036</v>
      </c>
      <c r="C29" s="13">
        <v>38808</v>
      </c>
      <c r="D29" s="13">
        <f>D28</f>
        <v>46630</v>
      </c>
    </row>
    <row r="30" spans="1:4" x14ac:dyDescent="0.25">
      <c r="B30" s="12"/>
      <c r="C30" s="13"/>
      <c r="D30" s="13"/>
    </row>
    <row r="31" spans="1:4" x14ac:dyDescent="0.25">
      <c r="A31" s="6" t="s">
        <v>4</v>
      </c>
      <c r="B31" s="17"/>
    </row>
    <row r="32" spans="1:4" x14ac:dyDescent="0.25">
      <c r="A32" s="6" t="s">
        <v>34</v>
      </c>
      <c r="B32" s="12"/>
    </row>
    <row r="33" spans="1:4" x14ac:dyDescent="0.25">
      <c r="A33" s="14" t="s">
        <v>35</v>
      </c>
      <c r="B33" s="12">
        <f>18292*1.035</f>
        <v>18932.219999999998</v>
      </c>
      <c r="C33" s="13">
        <v>33635</v>
      </c>
      <c r="D33" s="13">
        <v>46843</v>
      </c>
    </row>
    <row r="34" spans="1:4" x14ac:dyDescent="0.25">
      <c r="A34" s="14" t="s">
        <v>36</v>
      </c>
      <c r="B34" s="12">
        <f>45192*1.035-B33</f>
        <v>27841.499999999996</v>
      </c>
      <c r="C34" s="13">
        <v>33635</v>
      </c>
      <c r="D34" s="13">
        <f>D33</f>
        <v>46843</v>
      </c>
    </row>
    <row r="35" spans="1:4" x14ac:dyDescent="0.25">
      <c r="A35" s="14" t="s">
        <v>37</v>
      </c>
      <c r="B35" s="12">
        <f>65636*1.035-B34-B33-1816</f>
        <v>19343.539999999997</v>
      </c>
      <c r="C35" s="13">
        <v>33635</v>
      </c>
      <c r="D35" s="13">
        <f>D33</f>
        <v>46843</v>
      </c>
    </row>
    <row r="36" spans="1:4" x14ac:dyDescent="0.25">
      <c r="A36" s="14" t="s">
        <v>38</v>
      </c>
      <c r="B36" s="12">
        <f>B35+1816</f>
        <v>21159.539999999997</v>
      </c>
      <c r="C36" s="13">
        <v>33635</v>
      </c>
      <c r="D36" s="13">
        <f>D33</f>
        <v>46843</v>
      </c>
    </row>
    <row r="37" spans="1:4" x14ac:dyDescent="0.25">
      <c r="A37" s="14" t="s">
        <v>39</v>
      </c>
      <c r="B37" s="12">
        <f>107600*1.035-B33-B34-B36</f>
        <v>43432.739999999991</v>
      </c>
      <c r="C37" s="13">
        <v>33635</v>
      </c>
      <c r="D37" s="13">
        <f>D33</f>
        <v>46843</v>
      </c>
    </row>
    <row r="38" spans="1:4" x14ac:dyDescent="0.25">
      <c r="B38" s="18"/>
    </row>
    <row r="39" spans="1:4" x14ac:dyDescent="0.25">
      <c r="A39" s="6" t="s">
        <v>40</v>
      </c>
      <c r="B39" s="12"/>
    </row>
    <row r="40" spans="1:4" x14ac:dyDescent="0.25">
      <c r="A40" s="14" t="s">
        <v>41</v>
      </c>
      <c r="B40" s="12">
        <v>792</v>
      </c>
      <c r="C40" s="13">
        <v>33451</v>
      </c>
      <c r="D40" s="13">
        <v>46691</v>
      </c>
    </row>
    <row r="41" spans="1:4" x14ac:dyDescent="0.25">
      <c r="A41" s="14" t="s">
        <v>42</v>
      </c>
      <c r="B41" s="12">
        <v>1165</v>
      </c>
      <c r="C41" s="13">
        <v>33451</v>
      </c>
      <c r="D41" s="13">
        <f>D40</f>
        <v>46691</v>
      </c>
    </row>
    <row r="42" spans="1:4" x14ac:dyDescent="0.25">
      <c r="A42" s="14" t="s">
        <v>43</v>
      </c>
      <c r="B42" s="12">
        <v>885</v>
      </c>
      <c r="C42" s="13">
        <v>33451</v>
      </c>
      <c r="D42" s="13">
        <f>D40</f>
        <v>46691</v>
      </c>
    </row>
    <row r="43" spans="1:4" x14ac:dyDescent="0.25">
      <c r="A43" s="14" t="s">
        <v>44</v>
      </c>
      <c r="B43" s="12">
        <v>1816</v>
      </c>
      <c r="C43" s="13">
        <v>33451</v>
      </c>
      <c r="D43" s="13">
        <f>D42</f>
        <v>46691</v>
      </c>
    </row>
    <row r="44" spans="1:4" x14ac:dyDescent="0.25">
      <c r="A44" s="19"/>
      <c r="B44" s="12"/>
      <c r="C44" s="13"/>
      <c r="D44" s="13"/>
    </row>
    <row r="45" spans="1:4" x14ac:dyDescent="0.25">
      <c r="A45" s="6" t="s">
        <v>45</v>
      </c>
      <c r="B45" s="12"/>
      <c r="C45" s="13"/>
      <c r="D45" s="13"/>
    </row>
    <row r="46" spans="1:4" x14ac:dyDescent="0.25">
      <c r="A46" s="14" t="s">
        <v>35</v>
      </c>
      <c r="B46" s="12">
        <v>1094.7609</v>
      </c>
      <c r="C46" s="13">
        <v>33451</v>
      </c>
      <c r="D46" s="13">
        <v>46843</v>
      </c>
    </row>
    <row r="47" spans="1:4" x14ac:dyDescent="0.25">
      <c r="A47" s="14" t="s">
        <v>36</v>
      </c>
      <c r="B47" s="12">
        <v>1609.9424999999999</v>
      </c>
      <c r="C47" s="13">
        <v>33451</v>
      </c>
      <c r="D47" s="13">
        <f>D46</f>
        <v>46843</v>
      </c>
    </row>
    <row r="48" spans="1:4" x14ac:dyDescent="0.25">
      <c r="A48" s="14" t="s">
        <v>39</v>
      </c>
      <c r="B48" s="12">
        <v>3735.0665999999997</v>
      </c>
      <c r="C48" s="13">
        <v>33451</v>
      </c>
      <c r="D48" s="13">
        <f>D46</f>
        <v>46843</v>
      </c>
    </row>
    <row r="49" spans="1:4" x14ac:dyDescent="0.25">
      <c r="B49" s="12"/>
      <c r="C49" s="13"/>
      <c r="D49" s="13"/>
    </row>
    <row r="50" spans="1:4" x14ac:dyDescent="0.25">
      <c r="A50" s="6" t="s">
        <v>46</v>
      </c>
      <c r="B50" s="12"/>
      <c r="C50" s="13"/>
      <c r="D50" s="20"/>
    </row>
    <row r="51" spans="1:4" x14ac:dyDescent="0.25">
      <c r="A51" s="14" t="s">
        <v>47</v>
      </c>
      <c r="B51" s="12">
        <v>15525</v>
      </c>
      <c r="C51" s="13">
        <v>36100</v>
      </c>
      <c r="D51" s="13">
        <v>46326</v>
      </c>
    </row>
    <row r="52" spans="1:4" x14ac:dyDescent="0.25">
      <c r="A52" s="14" t="s">
        <v>48</v>
      </c>
      <c r="B52" s="12">
        <v>13973</v>
      </c>
      <c r="C52" s="13">
        <v>36100</v>
      </c>
      <c r="D52" s="13">
        <f>D51</f>
        <v>46326</v>
      </c>
    </row>
    <row r="53" spans="1:4" x14ac:dyDescent="0.25">
      <c r="B53" s="12"/>
    </row>
    <row r="54" spans="1:4" x14ac:dyDescent="0.25">
      <c r="A54" s="6" t="s">
        <v>49</v>
      </c>
      <c r="B54" s="12">
        <v>85000</v>
      </c>
      <c r="C54" s="13">
        <v>36100</v>
      </c>
      <c r="D54" s="13">
        <v>47058</v>
      </c>
    </row>
    <row r="55" spans="1:4" x14ac:dyDescent="0.25">
      <c r="B55" s="12"/>
    </row>
    <row r="56" spans="1:4" x14ac:dyDescent="0.25">
      <c r="A56" s="6" t="s">
        <v>50</v>
      </c>
      <c r="B56" s="12">
        <v>61160</v>
      </c>
      <c r="C56" s="13">
        <v>36831</v>
      </c>
      <c r="D56" s="13">
        <v>46326</v>
      </c>
    </row>
    <row r="57" spans="1:4" x14ac:dyDescent="0.25">
      <c r="A57" s="6"/>
      <c r="B57" s="12"/>
      <c r="D57" s="13"/>
    </row>
    <row r="58" spans="1:4" x14ac:dyDescent="0.25">
      <c r="A58" s="6" t="s">
        <v>51</v>
      </c>
      <c r="B58" s="12">
        <v>20918</v>
      </c>
      <c r="C58" s="13">
        <v>40634</v>
      </c>
      <c r="D58" s="13">
        <v>46112</v>
      </c>
    </row>
    <row r="59" spans="1:4" x14ac:dyDescent="0.25">
      <c r="A59" s="6"/>
      <c r="B59" s="12"/>
      <c r="C59" s="13"/>
      <c r="D59" s="13"/>
    </row>
    <row r="60" spans="1:4" x14ac:dyDescent="0.25">
      <c r="A60" s="6" t="s">
        <v>52</v>
      </c>
      <c r="B60" s="12">
        <v>235000</v>
      </c>
      <c r="C60" s="13">
        <v>42948</v>
      </c>
      <c r="D60" s="13">
        <v>52170</v>
      </c>
    </row>
    <row r="61" spans="1:4" x14ac:dyDescent="0.25">
      <c r="A61" s="6"/>
      <c r="B61" s="12"/>
      <c r="D61" s="13"/>
    </row>
    <row r="62" spans="1:4" x14ac:dyDescent="0.25">
      <c r="A62" s="6" t="s">
        <v>53</v>
      </c>
      <c r="B62" s="12">
        <v>10350</v>
      </c>
      <c r="C62" s="13">
        <v>42125</v>
      </c>
      <c r="D62" s="13">
        <v>47603</v>
      </c>
    </row>
    <row r="63" spans="1:4" x14ac:dyDescent="0.25">
      <c r="B63" s="12"/>
      <c r="C63" s="13"/>
      <c r="D63" s="13"/>
    </row>
    <row r="64" spans="1:4" x14ac:dyDescent="0.25">
      <c r="A64" s="6" t="s">
        <v>31</v>
      </c>
      <c r="B64" s="21"/>
      <c r="C64" s="22"/>
      <c r="D64" s="22"/>
    </row>
    <row r="65" spans="1:4" x14ac:dyDescent="0.25">
      <c r="A65" s="2" t="s">
        <v>54</v>
      </c>
      <c r="B65" s="21"/>
      <c r="C65" s="22"/>
      <c r="D65" s="22"/>
    </row>
    <row r="66" spans="1:4" x14ac:dyDescent="0.25">
      <c r="A66" s="14" t="s">
        <v>55</v>
      </c>
      <c r="B66" s="12">
        <v>65368</v>
      </c>
      <c r="C66" s="13">
        <v>40268</v>
      </c>
      <c r="D66" s="13">
        <v>46843</v>
      </c>
    </row>
    <row r="67" spans="1:4" x14ac:dyDescent="0.25">
      <c r="A67" s="14" t="s">
        <v>56</v>
      </c>
      <c r="B67" s="12">
        <v>6210000</v>
      </c>
      <c r="C67" s="13">
        <v>40268</v>
      </c>
      <c r="D67" s="13">
        <f>+D66</f>
        <v>46843</v>
      </c>
    </row>
    <row r="68" spans="1:4" x14ac:dyDescent="0.25">
      <c r="A68" s="23"/>
      <c r="B68" s="21"/>
      <c r="C68" s="22"/>
      <c r="D68" s="24"/>
    </row>
    <row r="69" spans="1:4" x14ac:dyDescent="0.25">
      <c r="A69" s="2" t="s">
        <v>57</v>
      </c>
      <c r="B69" s="21"/>
      <c r="C69" s="22"/>
      <c r="D69" s="24"/>
    </row>
    <row r="70" spans="1:4" x14ac:dyDescent="0.25">
      <c r="A70" s="14" t="s">
        <v>55</v>
      </c>
      <c r="B70" s="12">
        <v>51306</v>
      </c>
      <c r="C70" s="13">
        <v>34274</v>
      </c>
      <c r="D70" s="13">
        <v>47391</v>
      </c>
    </row>
    <row r="71" spans="1:4" x14ac:dyDescent="0.25">
      <c r="A71" s="14" t="s">
        <v>56</v>
      </c>
      <c r="B71" s="12">
        <v>430694</v>
      </c>
      <c r="C71" s="13">
        <v>34274</v>
      </c>
      <c r="D71" s="13">
        <v>47391</v>
      </c>
    </row>
    <row r="72" spans="1:4" x14ac:dyDescent="0.25">
      <c r="A72" s="23"/>
      <c r="B72" s="21"/>
      <c r="C72" s="24"/>
      <c r="D72" s="24"/>
    </row>
    <row r="73" spans="1:4" x14ac:dyDescent="0.25">
      <c r="A73" s="2" t="s">
        <v>58</v>
      </c>
      <c r="B73" s="21"/>
      <c r="C73" s="24"/>
      <c r="D73" s="24"/>
    </row>
    <row r="74" spans="1:4" x14ac:dyDescent="0.25">
      <c r="A74" s="14" t="s">
        <v>55</v>
      </c>
      <c r="B74" s="12">
        <v>129308</v>
      </c>
      <c r="C74" s="13">
        <v>41364</v>
      </c>
      <c r="D74" s="13">
        <v>46843</v>
      </c>
    </row>
    <row r="75" spans="1:4" x14ac:dyDescent="0.25">
      <c r="A75" s="14" t="s">
        <v>56</v>
      </c>
      <c r="B75" s="12">
        <v>6238234</v>
      </c>
      <c r="C75" s="13">
        <v>41364</v>
      </c>
      <c r="D75" s="13">
        <f>+D74</f>
        <v>46843</v>
      </c>
    </row>
    <row r="76" spans="1:4" x14ac:dyDescent="0.25">
      <c r="A76" s="23"/>
      <c r="B76" s="21"/>
      <c r="C76" s="24"/>
      <c r="D76" s="24"/>
    </row>
    <row r="77" spans="1:4" x14ac:dyDescent="0.25">
      <c r="A77" s="2" t="s">
        <v>59</v>
      </c>
      <c r="B77" s="21"/>
      <c r="C77" s="24"/>
      <c r="D77" s="24"/>
    </row>
    <row r="78" spans="1:4" x14ac:dyDescent="0.25">
      <c r="A78" s="14" t="s">
        <v>55</v>
      </c>
      <c r="B78" s="12">
        <v>18040</v>
      </c>
      <c r="C78" s="13">
        <v>41365</v>
      </c>
      <c r="D78" s="13">
        <v>46843</v>
      </c>
    </row>
    <row r="79" spans="1:4" x14ac:dyDescent="0.25">
      <c r="A79" s="14" t="s">
        <v>56</v>
      </c>
      <c r="B79" s="12">
        <v>1894389</v>
      </c>
      <c r="C79" s="13">
        <v>41365</v>
      </c>
      <c r="D79" s="13">
        <f>+D78</f>
        <v>46843</v>
      </c>
    </row>
    <row r="80" spans="1:4" x14ac:dyDescent="0.25">
      <c r="A80" s="23"/>
      <c r="B80" s="21"/>
      <c r="C80" s="24"/>
      <c r="D80" s="24"/>
    </row>
    <row r="81" spans="1:4" x14ac:dyDescent="0.25">
      <c r="A81" s="2" t="s">
        <v>60</v>
      </c>
      <c r="B81" s="21"/>
      <c r="C81" s="24"/>
      <c r="D81" s="24"/>
    </row>
    <row r="82" spans="1:4" x14ac:dyDescent="0.25">
      <c r="A82" s="14" t="s">
        <v>55</v>
      </c>
      <c r="B82" s="12">
        <v>42975</v>
      </c>
      <c r="C82" s="13">
        <v>27334</v>
      </c>
      <c r="D82" s="13">
        <v>46203</v>
      </c>
    </row>
    <row r="83" spans="1:4" x14ac:dyDescent="0.25">
      <c r="A83" s="14" t="s">
        <v>56</v>
      </c>
      <c r="B83" s="12">
        <v>214876</v>
      </c>
      <c r="C83" s="13">
        <v>27334</v>
      </c>
      <c r="D83" s="13">
        <f>+D82</f>
        <v>46203</v>
      </c>
    </row>
    <row r="84" spans="1:4" x14ac:dyDescent="0.25">
      <c r="A84" s="25"/>
      <c r="B84" s="21"/>
      <c r="C84" s="26"/>
      <c r="D84" s="27"/>
    </row>
    <row r="85" spans="1:4" x14ac:dyDescent="0.25">
      <c r="A85" s="6" t="s">
        <v>5</v>
      </c>
      <c r="B85" s="21"/>
      <c r="C85" s="26"/>
      <c r="D85" s="26"/>
    </row>
    <row r="86" spans="1:4" x14ac:dyDescent="0.25">
      <c r="A86" s="6" t="s">
        <v>14</v>
      </c>
      <c r="B86" s="21"/>
      <c r="C86" s="26"/>
      <c r="D86" s="26"/>
    </row>
    <row r="87" spans="1:4" x14ac:dyDescent="0.25">
      <c r="A87" s="2" t="s">
        <v>61</v>
      </c>
      <c r="B87" s="12">
        <v>21106</v>
      </c>
      <c r="C87" s="13">
        <v>40634</v>
      </c>
      <c r="D87" s="144">
        <v>46112</v>
      </c>
    </row>
    <row r="88" spans="1:4" x14ac:dyDescent="0.25">
      <c r="A88" s="6" t="s">
        <v>31</v>
      </c>
      <c r="B88" s="21"/>
      <c r="C88" s="24"/>
      <c r="D88" s="24"/>
    </row>
    <row r="89" spans="1:4" x14ac:dyDescent="0.25">
      <c r="A89" s="2" t="s">
        <v>62</v>
      </c>
      <c r="B89" s="21"/>
      <c r="C89" s="24"/>
      <c r="D89" s="24"/>
    </row>
    <row r="90" spans="1:4" x14ac:dyDescent="0.25">
      <c r="A90" s="14" t="s">
        <v>55</v>
      </c>
      <c r="B90" s="12">
        <v>21106</v>
      </c>
      <c r="C90" s="13">
        <v>40634</v>
      </c>
      <c r="D90" s="13">
        <f>+D87</f>
        <v>46112</v>
      </c>
    </row>
    <row r="91" spans="1:4" x14ac:dyDescent="0.25">
      <c r="A91" s="14" t="s">
        <v>56</v>
      </c>
      <c r="B91" s="12">
        <v>2321660</v>
      </c>
      <c r="C91" s="13">
        <f>C90</f>
        <v>40634</v>
      </c>
      <c r="D91" s="13">
        <f>+D87</f>
        <v>46112</v>
      </c>
    </row>
    <row r="92" spans="1:4" x14ac:dyDescent="0.25">
      <c r="A92" s="28"/>
      <c r="B92" s="21"/>
      <c r="C92" s="24"/>
      <c r="D92" s="24"/>
    </row>
    <row r="93" spans="1:4" x14ac:dyDescent="0.25">
      <c r="A93" s="6" t="s">
        <v>6</v>
      </c>
      <c r="B93" s="21"/>
      <c r="C93" s="24"/>
      <c r="D93" s="24"/>
    </row>
    <row r="94" spans="1:4" x14ac:dyDescent="0.25">
      <c r="A94" s="2" t="s">
        <v>63</v>
      </c>
      <c r="B94" s="21"/>
      <c r="C94" s="24"/>
      <c r="D94" s="24"/>
    </row>
    <row r="95" spans="1:4" x14ac:dyDescent="0.25">
      <c r="A95" s="14" t="s">
        <v>55</v>
      </c>
      <c r="B95" s="12">
        <v>123156</v>
      </c>
      <c r="C95" s="13">
        <v>41214</v>
      </c>
      <c r="D95" s="13">
        <v>47208</v>
      </c>
    </row>
    <row r="96" spans="1:4" x14ac:dyDescent="0.25">
      <c r="A96" s="14" t="s">
        <v>56</v>
      </c>
      <c r="B96" s="12">
        <v>9659117</v>
      </c>
      <c r="C96" s="13">
        <v>41214</v>
      </c>
      <c r="D96" s="13">
        <f>+D95</f>
        <v>47208</v>
      </c>
    </row>
    <row r="97" spans="1:4" x14ac:dyDescent="0.25">
      <c r="A97" s="2" t="s">
        <v>64</v>
      </c>
      <c r="B97" s="12"/>
      <c r="C97" s="13"/>
      <c r="D97" s="13"/>
    </row>
    <row r="98" spans="1:4" x14ac:dyDescent="0.25">
      <c r="A98" s="14" t="s">
        <v>55</v>
      </c>
      <c r="B98" s="12">
        <v>75793</v>
      </c>
      <c r="C98" s="13">
        <v>44652</v>
      </c>
      <c r="D98" s="13">
        <v>46477</v>
      </c>
    </row>
    <row r="99" spans="1:4" x14ac:dyDescent="0.25">
      <c r="A99" s="14" t="s">
        <v>56</v>
      </c>
      <c r="B99" s="12">
        <v>1140000</v>
      </c>
      <c r="C99" s="13">
        <f>+C98</f>
        <v>44652</v>
      </c>
      <c r="D99" s="13">
        <f>+D98</f>
        <v>46477</v>
      </c>
    </row>
    <row r="100" spans="1:4" x14ac:dyDescent="0.25">
      <c r="A100" s="25"/>
      <c r="B100" s="21"/>
      <c r="C100" s="26"/>
      <c r="D100" s="26"/>
    </row>
    <row r="101" spans="1:4" x14ac:dyDescent="0.25">
      <c r="A101" s="6" t="s">
        <v>7</v>
      </c>
      <c r="B101" s="29"/>
      <c r="C101" s="22"/>
      <c r="D101" s="22"/>
    </row>
    <row r="102" spans="1:4" x14ac:dyDescent="0.25">
      <c r="A102" s="6" t="s">
        <v>31</v>
      </c>
      <c r="B102" s="30"/>
      <c r="C102" s="31"/>
      <c r="D102" s="31"/>
    </row>
    <row r="103" spans="1:4" x14ac:dyDescent="0.25">
      <c r="A103" s="2" t="s">
        <v>65</v>
      </c>
      <c r="B103" s="21"/>
      <c r="C103" s="24"/>
      <c r="D103" s="24"/>
    </row>
    <row r="104" spans="1:4" x14ac:dyDescent="0.25">
      <c r="A104" s="14" t="s">
        <v>55</v>
      </c>
      <c r="B104" s="12">
        <v>69000</v>
      </c>
      <c r="C104" s="13">
        <v>42110</v>
      </c>
      <c r="D104" s="13">
        <v>45762</v>
      </c>
    </row>
    <row r="105" spans="1:4" x14ac:dyDescent="0.25">
      <c r="A105" s="14" t="s">
        <v>56</v>
      </c>
      <c r="B105" s="12">
        <v>690000</v>
      </c>
      <c r="C105" s="13">
        <v>42110</v>
      </c>
      <c r="D105" s="13">
        <f>+D104</f>
        <v>45762</v>
      </c>
    </row>
    <row r="106" spans="1:4" x14ac:dyDescent="0.25">
      <c r="A106" s="6" t="s">
        <v>14</v>
      </c>
      <c r="B106" s="21"/>
      <c r="C106" s="24"/>
      <c r="D106" s="24"/>
    </row>
    <row r="107" spans="1:4" x14ac:dyDescent="0.25">
      <c r="A107" s="2" t="s">
        <v>66</v>
      </c>
      <c r="B107" s="12">
        <v>69000</v>
      </c>
      <c r="C107" s="13">
        <v>42110</v>
      </c>
      <c r="D107" s="13">
        <f>+D104</f>
        <v>45762</v>
      </c>
    </row>
  </sheetData>
  <pageMargins left="0.7" right="0.7" top="0.75" bottom="0.75" header="0.3" footer="0.3"/>
  <pageSetup orientation="portrait" r:id="rId1"/>
  <headerFooter alignWithMargins="0">
    <oddHeader>&amp;R2025-2028 AGL Capacity Supply Plan</oddHeader>
    <oddFooter>&amp;CMFR b-16 ii&amp;RPage &amp;P of 3</oddFooter>
  </headerFooter>
  <ignoredErrors>
    <ignoredError sqref="D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3BFB-73D0-464B-94B2-638F73063678}">
  <dimension ref="A1:U111"/>
  <sheetViews>
    <sheetView view="pageLayout" topLeftCell="A55" zoomScaleNormal="100" zoomScaleSheetLayoutView="30" workbookViewId="0">
      <selection activeCell="G59" sqref="G59"/>
    </sheetView>
  </sheetViews>
  <sheetFormatPr defaultColWidth="9.140625" defaultRowHeight="15.75" x14ac:dyDescent="0.25"/>
  <cols>
    <col min="1" max="1" width="58.5703125" style="2" customWidth="1"/>
    <col min="2" max="2" width="12.5703125" style="3" hidden="1" customWidth="1"/>
    <col min="3" max="4" width="14.5703125" style="3" hidden="1" customWidth="1"/>
    <col min="5" max="5" width="18.5703125" style="3" customWidth="1"/>
    <col min="6" max="6" width="16" style="3" bestFit="1" customWidth="1"/>
    <col min="7" max="7" width="7" style="3" customWidth="1"/>
    <col min="8" max="8" width="7.42578125" style="3" customWidth="1"/>
    <col min="9" max="9" width="12.5703125" style="2" customWidth="1"/>
    <col min="10" max="12" width="15.140625" style="2" customWidth="1"/>
    <col min="13" max="14" width="15.140625" style="2" bestFit="1" customWidth="1"/>
    <col min="15" max="17" width="15.140625" style="2" hidden="1" customWidth="1"/>
    <col min="18" max="19" width="14" style="2" hidden="1" customWidth="1"/>
    <col min="20" max="20" width="15.140625" style="2" hidden="1" customWidth="1"/>
    <col min="21" max="21" width="16.85546875" style="2" hidden="1" customWidth="1"/>
    <col min="22" max="22" width="13.7109375" style="2" bestFit="1" customWidth="1"/>
    <col min="23" max="23" width="16.28515625" style="2" bestFit="1" customWidth="1"/>
    <col min="24" max="24" width="9.140625" style="2"/>
    <col min="25" max="25" width="32.42578125" style="2" bestFit="1" customWidth="1"/>
    <col min="26" max="16384" width="9.140625" style="2"/>
  </cols>
  <sheetData>
    <row r="1" spans="1:21" ht="18.75" x14ac:dyDescent="0.3">
      <c r="A1" s="1" t="s">
        <v>67</v>
      </c>
      <c r="B1" s="10"/>
    </row>
    <row r="2" spans="1:21" ht="18.75" x14ac:dyDescent="0.3">
      <c r="A2" s="1" t="s">
        <v>1</v>
      </c>
      <c r="B2" s="10"/>
      <c r="C2" s="11"/>
      <c r="D2" s="11"/>
      <c r="E2" s="32"/>
      <c r="G2" s="5"/>
      <c r="H2" s="5"/>
      <c r="I2" s="6"/>
      <c r="J2" s="6"/>
      <c r="K2" s="6"/>
      <c r="L2" s="6"/>
      <c r="M2" s="7"/>
      <c r="N2" s="8"/>
      <c r="O2" s="4"/>
      <c r="P2" s="8"/>
      <c r="Q2" s="8"/>
      <c r="R2" s="8"/>
      <c r="S2" s="8"/>
      <c r="T2" s="8"/>
      <c r="U2" s="6"/>
    </row>
    <row r="3" spans="1:21" x14ac:dyDescent="0.25">
      <c r="A3" s="6"/>
      <c r="C3" s="11"/>
      <c r="D3" s="11"/>
      <c r="E3" s="32"/>
      <c r="F3" s="7"/>
      <c r="G3" s="7"/>
      <c r="H3" s="7"/>
      <c r="I3" s="6"/>
      <c r="J3" s="6"/>
      <c r="K3" s="6"/>
      <c r="L3" s="6"/>
      <c r="M3" s="7"/>
      <c r="N3" s="7"/>
      <c r="O3" s="7"/>
      <c r="P3" s="7"/>
      <c r="Q3" s="7"/>
      <c r="R3" s="7"/>
      <c r="S3" s="7"/>
      <c r="T3" s="7"/>
      <c r="U3" s="6"/>
    </row>
    <row r="4" spans="1:21" x14ac:dyDescent="0.25">
      <c r="B4" s="7" t="s">
        <v>9</v>
      </c>
      <c r="C4" s="7" t="s">
        <v>10</v>
      </c>
      <c r="D4" s="7" t="s">
        <v>11</v>
      </c>
    </row>
    <row r="5" spans="1:21" x14ac:dyDescent="0.25">
      <c r="A5" s="9" t="s">
        <v>2</v>
      </c>
      <c r="B5" s="9" t="s">
        <v>12</v>
      </c>
      <c r="C5" s="9" t="s">
        <v>13</v>
      </c>
      <c r="D5" s="9" t="s">
        <v>13</v>
      </c>
      <c r="E5" s="9" t="s">
        <v>68</v>
      </c>
    </row>
    <row r="6" spans="1:21" x14ac:dyDescent="0.25">
      <c r="A6" s="6" t="s">
        <v>3</v>
      </c>
      <c r="B6" s="33"/>
    </row>
    <row r="7" spans="1:21" x14ac:dyDescent="0.25">
      <c r="A7" s="6" t="s">
        <v>14</v>
      </c>
      <c r="B7" s="33"/>
      <c r="D7" s="13"/>
    </row>
    <row r="8" spans="1:21" x14ac:dyDescent="0.25">
      <c r="A8" s="2" t="s">
        <v>15</v>
      </c>
      <c r="B8" s="33">
        <v>20000</v>
      </c>
      <c r="C8" s="13">
        <v>39692</v>
      </c>
      <c r="D8" s="13">
        <v>45535</v>
      </c>
      <c r="E8" s="3" t="s">
        <v>69</v>
      </c>
    </row>
    <row r="9" spans="1:21" x14ac:dyDescent="0.25">
      <c r="A9" s="2" t="s">
        <v>16</v>
      </c>
      <c r="B9" s="33">
        <v>71374</v>
      </c>
      <c r="C9" s="13">
        <v>40118</v>
      </c>
      <c r="D9" s="13">
        <v>45535</v>
      </c>
      <c r="E9" s="3" t="s">
        <v>69</v>
      </c>
    </row>
    <row r="10" spans="1:21" x14ac:dyDescent="0.25">
      <c r="A10" s="2" t="s">
        <v>17</v>
      </c>
      <c r="B10" s="33"/>
      <c r="C10" s="13"/>
      <c r="D10" s="13"/>
    </row>
    <row r="11" spans="1:21" x14ac:dyDescent="0.25">
      <c r="A11" s="14" t="s">
        <v>18</v>
      </c>
      <c r="B11" s="33">
        <v>173896</v>
      </c>
      <c r="C11" s="13">
        <v>38626</v>
      </c>
      <c r="D11" s="13">
        <v>45535</v>
      </c>
      <c r="E11" s="3" t="s">
        <v>69</v>
      </c>
    </row>
    <row r="12" spans="1:21" x14ac:dyDescent="0.25">
      <c r="A12" s="14" t="s">
        <v>19</v>
      </c>
      <c r="B12" s="33">
        <v>175588</v>
      </c>
      <c r="C12" s="13">
        <v>38626</v>
      </c>
      <c r="D12" s="13">
        <v>45535</v>
      </c>
      <c r="E12" s="3" t="s">
        <v>69</v>
      </c>
    </row>
    <row r="13" spans="1:21" x14ac:dyDescent="0.25">
      <c r="A13" s="2" t="s">
        <v>21</v>
      </c>
      <c r="B13" s="33"/>
      <c r="C13" s="13"/>
      <c r="D13" s="13"/>
    </row>
    <row r="14" spans="1:21" x14ac:dyDescent="0.25">
      <c r="A14" s="14" t="s">
        <v>18</v>
      </c>
      <c r="B14" s="33">
        <v>421659</v>
      </c>
      <c r="C14" s="13">
        <v>38626</v>
      </c>
      <c r="D14" s="13">
        <v>45535</v>
      </c>
      <c r="E14" s="3" t="s">
        <v>69</v>
      </c>
    </row>
    <row r="15" spans="1:21" x14ac:dyDescent="0.25">
      <c r="A15" s="14" t="s">
        <v>19</v>
      </c>
      <c r="B15" s="33">
        <v>421818</v>
      </c>
      <c r="C15" s="13">
        <v>38626</v>
      </c>
      <c r="D15" s="13">
        <v>45535</v>
      </c>
      <c r="E15" s="3" t="s">
        <v>69</v>
      </c>
      <c r="G15" s="15"/>
    </row>
    <row r="16" spans="1:21" x14ac:dyDescent="0.25">
      <c r="A16" s="34" t="s">
        <v>22</v>
      </c>
      <c r="B16" s="33">
        <v>12000</v>
      </c>
      <c r="C16" s="13">
        <v>40817</v>
      </c>
      <c r="D16" s="13">
        <v>45535</v>
      </c>
      <c r="E16" s="3" t="s">
        <v>69</v>
      </c>
      <c r="G16" s="15"/>
    </row>
    <row r="17" spans="1:7" x14ac:dyDescent="0.25">
      <c r="A17" s="34" t="s">
        <v>23</v>
      </c>
      <c r="B17" s="33">
        <v>5000</v>
      </c>
      <c r="C17" s="13">
        <v>44197</v>
      </c>
      <c r="D17" s="13">
        <v>45596</v>
      </c>
      <c r="E17" s="3" t="s">
        <v>69</v>
      </c>
      <c r="G17" s="15"/>
    </row>
    <row r="18" spans="1:7" x14ac:dyDescent="0.25">
      <c r="A18" s="34" t="s">
        <v>24</v>
      </c>
      <c r="B18" s="33">
        <v>41000</v>
      </c>
      <c r="C18" s="13">
        <v>42856</v>
      </c>
      <c r="D18" s="13">
        <v>48518</v>
      </c>
      <c r="E18" s="3" t="s">
        <v>69</v>
      </c>
      <c r="G18" s="15"/>
    </row>
    <row r="19" spans="1:7" x14ac:dyDescent="0.25">
      <c r="A19" s="34" t="s">
        <v>25</v>
      </c>
      <c r="B19" s="33">
        <v>46000</v>
      </c>
      <c r="C19" s="13">
        <v>42856</v>
      </c>
      <c r="D19" s="13">
        <v>46691</v>
      </c>
      <c r="E19" s="3" t="s">
        <v>69</v>
      </c>
      <c r="G19" s="15"/>
    </row>
    <row r="20" spans="1:7" x14ac:dyDescent="0.25">
      <c r="A20" s="34" t="s">
        <v>26</v>
      </c>
      <c r="B20" s="33">
        <v>7351</v>
      </c>
      <c r="C20" s="13">
        <v>43709</v>
      </c>
      <c r="D20" s="13">
        <v>45535</v>
      </c>
      <c r="E20" s="3" t="s">
        <v>69</v>
      </c>
      <c r="G20" s="15"/>
    </row>
    <row r="21" spans="1:7" x14ac:dyDescent="0.25">
      <c r="A21" s="2" t="s">
        <v>20</v>
      </c>
      <c r="B21" s="33">
        <v>78722</v>
      </c>
      <c r="C21" s="13">
        <v>40118</v>
      </c>
      <c r="D21" s="13">
        <v>45596</v>
      </c>
      <c r="E21" s="3" t="s">
        <v>69</v>
      </c>
    </row>
    <row r="22" spans="1:7" x14ac:dyDescent="0.25">
      <c r="A22" s="2" t="s">
        <v>27</v>
      </c>
      <c r="B22" s="33">
        <v>172761</v>
      </c>
      <c r="C22" s="13">
        <v>38626</v>
      </c>
      <c r="D22" s="13">
        <v>45535</v>
      </c>
      <c r="E22" s="3" t="s">
        <v>70</v>
      </c>
    </row>
    <row r="23" spans="1:7" x14ac:dyDescent="0.25">
      <c r="A23" s="2" t="s">
        <v>28</v>
      </c>
      <c r="B23" s="33">
        <v>35000</v>
      </c>
      <c r="C23" s="13">
        <v>42736</v>
      </c>
      <c r="D23" s="13">
        <v>46356</v>
      </c>
      <c r="E23" s="3" t="s">
        <v>69</v>
      </c>
    </row>
    <row r="24" spans="1:7" x14ac:dyDescent="0.25">
      <c r="A24" s="2" t="s">
        <v>29</v>
      </c>
      <c r="B24" s="33">
        <v>5000</v>
      </c>
      <c r="C24" s="13">
        <v>42736</v>
      </c>
      <c r="D24" s="13">
        <v>46356</v>
      </c>
      <c r="E24" s="3" t="s">
        <v>69</v>
      </c>
    </row>
    <row r="25" spans="1:7" x14ac:dyDescent="0.25">
      <c r="A25" s="2" t="s">
        <v>30</v>
      </c>
      <c r="B25" s="33">
        <v>5000</v>
      </c>
      <c r="C25" s="13">
        <v>42736</v>
      </c>
      <c r="D25" s="13">
        <v>46356</v>
      </c>
      <c r="E25" s="3" t="s">
        <v>70</v>
      </c>
    </row>
    <row r="26" spans="1:7" x14ac:dyDescent="0.25">
      <c r="B26" s="33"/>
      <c r="C26" s="13"/>
      <c r="D26" s="13"/>
    </row>
    <row r="27" spans="1:7" x14ac:dyDescent="0.25">
      <c r="A27" s="6" t="s">
        <v>31</v>
      </c>
      <c r="B27" s="33"/>
      <c r="C27" s="13"/>
      <c r="D27" s="13"/>
    </row>
    <row r="28" spans="1:7" x14ac:dyDescent="0.25">
      <c r="A28" s="16" t="s">
        <v>32</v>
      </c>
      <c r="B28" s="33">
        <v>421818</v>
      </c>
      <c r="C28" s="13">
        <v>38808</v>
      </c>
      <c r="D28" s="13">
        <v>45535</v>
      </c>
      <c r="E28" s="3" t="s">
        <v>69</v>
      </c>
    </row>
    <row r="29" spans="1:7" x14ac:dyDescent="0.25">
      <c r="A29" s="2" t="s">
        <v>33</v>
      </c>
      <c r="B29" s="33">
        <v>20890036</v>
      </c>
      <c r="C29" s="13">
        <v>38808</v>
      </c>
      <c r="D29" s="13">
        <f>D28</f>
        <v>45535</v>
      </c>
      <c r="E29" s="3" t="s">
        <v>69</v>
      </c>
    </row>
    <row r="30" spans="1:7" x14ac:dyDescent="0.25">
      <c r="B30" s="33"/>
      <c r="C30" s="13"/>
      <c r="D30" s="13"/>
    </row>
    <row r="31" spans="1:7" x14ac:dyDescent="0.25">
      <c r="A31" s="6" t="s">
        <v>4</v>
      </c>
      <c r="B31" s="16"/>
    </row>
    <row r="32" spans="1:7" x14ac:dyDescent="0.25">
      <c r="A32" s="6" t="s">
        <v>34</v>
      </c>
      <c r="B32" s="33"/>
    </row>
    <row r="33" spans="1:5" x14ac:dyDescent="0.25">
      <c r="A33" s="14" t="s">
        <v>35</v>
      </c>
      <c r="B33" s="33">
        <f>18292*1.035</f>
        <v>18932.219999999998</v>
      </c>
      <c r="C33" s="13">
        <v>33635</v>
      </c>
      <c r="D33" s="13">
        <v>46477</v>
      </c>
      <c r="E33" s="3" t="s">
        <v>69</v>
      </c>
    </row>
    <row r="34" spans="1:5" x14ac:dyDescent="0.25">
      <c r="A34" s="14" t="s">
        <v>36</v>
      </c>
      <c r="B34" s="33">
        <f>45192*1.035-B33</f>
        <v>27841.499999999996</v>
      </c>
      <c r="C34" s="13">
        <v>33635</v>
      </c>
      <c r="D34" s="13">
        <f>D33</f>
        <v>46477</v>
      </c>
      <c r="E34" s="3" t="s">
        <v>69</v>
      </c>
    </row>
    <row r="35" spans="1:5" x14ac:dyDescent="0.25">
      <c r="A35" s="14" t="s">
        <v>37</v>
      </c>
      <c r="B35" s="33">
        <f>65636*1.035-B34-B33-1816</f>
        <v>19343.539999999997</v>
      </c>
      <c r="C35" s="13">
        <v>33635</v>
      </c>
      <c r="D35" s="13">
        <f>D33</f>
        <v>46477</v>
      </c>
      <c r="E35" s="3" t="s">
        <v>69</v>
      </c>
    </row>
    <row r="36" spans="1:5" x14ac:dyDescent="0.25">
      <c r="A36" s="14" t="s">
        <v>38</v>
      </c>
      <c r="B36" s="33">
        <f>B35+1816</f>
        <v>21159.539999999997</v>
      </c>
      <c r="C36" s="13">
        <v>33635</v>
      </c>
      <c r="D36" s="13">
        <f>D33</f>
        <v>46477</v>
      </c>
      <c r="E36" s="3" t="s">
        <v>69</v>
      </c>
    </row>
    <row r="37" spans="1:5" x14ac:dyDescent="0.25">
      <c r="A37" s="14" t="s">
        <v>39</v>
      </c>
      <c r="B37" s="33">
        <f>107600*1.035-B33-B34-B36</f>
        <v>43432.739999999991</v>
      </c>
      <c r="C37" s="13">
        <v>33635</v>
      </c>
      <c r="D37" s="13">
        <f>D33</f>
        <v>46477</v>
      </c>
      <c r="E37" s="3" t="s">
        <v>69</v>
      </c>
    </row>
    <row r="38" spans="1:5" x14ac:dyDescent="0.25">
      <c r="B38" s="35"/>
    </row>
    <row r="39" spans="1:5" x14ac:dyDescent="0.25">
      <c r="A39" s="6" t="s">
        <v>40</v>
      </c>
      <c r="B39" s="33"/>
    </row>
    <row r="40" spans="1:5" x14ac:dyDescent="0.25">
      <c r="A40" s="14" t="s">
        <v>41</v>
      </c>
      <c r="B40" s="33">
        <v>792</v>
      </c>
      <c r="C40" s="13">
        <v>33451</v>
      </c>
      <c r="D40" s="13">
        <v>45961</v>
      </c>
      <c r="E40" s="3" t="s">
        <v>69</v>
      </c>
    </row>
    <row r="41" spans="1:5" x14ac:dyDescent="0.25">
      <c r="A41" s="14" t="s">
        <v>42</v>
      </c>
      <c r="B41" s="33">
        <v>1165</v>
      </c>
      <c r="C41" s="13">
        <v>33451</v>
      </c>
      <c r="D41" s="13">
        <v>45961</v>
      </c>
      <c r="E41" s="3" t="s">
        <v>69</v>
      </c>
    </row>
    <row r="42" spans="1:5" x14ac:dyDescent="0.25">
      <c r="A42" s="14" t="s">
        <v>43</v>
      </c>
      <c r="B42" s="33">
        <v>885</v>
      </c>
      <c r="C42" s="13">
        <v>33451</v>
      </c>
      <c r="D42" s="13">
        <v>45961</v>
      </c>
      <c r="E42" s="3" t="s">
        <v>69</v>
      </c>
    </row>
    <row r="43" spans="1:5" x14ac:dyDescent="0.25">
      <c r="A43" s="14" t="s">
        <v>44</v>
      </c>
      <c r="B43" s="33">
        <v>1816</v>
      </c>
      <c r="C43" s="13">
        <v>33451</v>
      </c>
      <c r="D43" s="13">
        <v>45961</v>
      </c>
      <c r="E43" s="3" t="s">
        <v>69</v>
      </c>
    </row>
    <row r="44" spans="1:5" x14ac:dyDescent="0.25">
      <c r="A44" s="19"/>
      <c r="B44" s="33"/>
      <c r="C44" s="13"/>
      <c r="D44" s="13"/>
    </row>
    <row r="45" spans="1:5" x14ac:dyDescent="0.25">
      <c r="A45" s="6" t="s">
        <v>45</v>
      </c>
      <c r="B45" s="33"/>
      <c r="C45" s="13"/>
      <c r="D45" s="13"/>
    </row>
    <row r="46" spans="1:5" x14ac:dyDescent="0.25">
      <c r="A46" s="14" t="s">
        <v>35</v>
      </c>
      <c r="B46" s="33">
        <v>1094.7609</v>
      </c>
      <c r="C46" s="13">
        <v>33451</v>
      </c>
      <c r="D46" s="13">
        <v>46112</v>
      </c>
      <c r="E46" s="3" t="s">
        <v>69</v>
      </c>
    </row>
    <row r="47" spans="1:5" x14ac:dyDescent="0.25">
      <c r="A47" s="14" t="s">
        <v>36</v>
      </c>
      <c r="B47" s="33">
        <v>1609.9424999999999</v>
      </c>
      <c r="C47" s="13">
        <v>33451</v>
      </c>
      <c r="D47" s="13">
        <f>D46</f>
        <v>46112</v>
      </c>
      <c r="E47" s="3" t="s">
        <v>69</v>
      </c>
    </row>
    <row r="48" spans="1:5" x14ac:dyDescent="0.25">
      <c r="A48" s="14" t="s">
        <v>39</v>
      </c>
      <c r="B48" s="33">
        <v>3735.0665999999997</v>
      </c>
      <c r="C48" s="13">
        <v>33451</v>
      </c>
      <c r="D48" s="13">
        <f>D46</f>
        <v>46112</v>
      </c>
      <c r="E48" s="3" t="s">
        <v>69</v>
      </c>
    </row>
    <row r="49" spans="1:5" x14ac:dyDescent="0.25">
      <c r="B49" s="33"/>
      <c r="C49" s="13"/>
      <c r="D49" s="13"/>
    </row>
    <row r="50" spans="1:5" x14ac:dyDescent="0.25">
      <c r="A50" s="6" t="s">
        <v>46</v>
      </c>
      <c r="B50" s="33"/>
      <c r="C50" s="13"/>
      <c r="D50" s="20"/>
    </row>
    <row r="51" spans="1:5" x14ac:dyDescent="0.25">
      <c r="A51" s="14" t="s">
        <v>47</v>
      </c>
      <c r="B51" s="33">
        <v>15525</v>
      </c>
      <c r="C51" s="13">
        <v>36100</v>
      </c>
      <c r="D51" s="13">
        <v>45230</v>
      </c>
      <c r="E51" s="3" t="s">
        <v>70</v>
      </c>
    </row>
    <row r="52" spans="1:5" x14ac:dyDescent="0.25">
      <c r="A52" s="14" t="s">
        <v>48</v>
      </c>
      <c r="B52" s="33">
        <v>13973</v>
      </c>
      <c r="C52" s="13">
        <v>36100</v>
      </c>
      <c r="D52" s="13">
        <f>D51</f>
        <v>45230</v>
      </c>
      <c r="E52" s="3" t="s">
        <v>70</v>
      </c>
    </row>
    <row r="53" spans="1:5" x14ac:dyDescent="0.25">
      <c r="B53" s="33"/>
    </row>
    <row r="54" spans="1:5" x14ac:dyDescent="0.25">
      <c r="A54" s="6" t="s">
        <v>49</v>
      </c>
      <c r="B54" s="33">
        <v>85000</v>
      </c>
      <c r="C54" s="13">
        <v>36100</v>
      </c>
      <c r="D54" s="13">
        <v>45231</v>
      </c>
      <c r="E54" s="3" t="s">
        <v>69</v>
      </c>
    </row>
    <row r="55" spans="1:5" x14ac:dyDescent="0.25">
      <c r="B55" s="33"/>
    </row>
    <row r="56" spans="1:5" x14ac:dyDescent="0.25">
      <c r="A56" s="6" t="s">
        <v>50</v>
      </c>
      <c r="B56" s="33">
        <v>61160</v>
      </c>
      <c r="C56" s="13">
        <v>36831</v>
      </c>
      <c r="D56" s="13">
        <v>45961</v>
      </c>
      <c r="E56" s="3" t="s">
        <v>69</v>
      </c>
    </row>
    <row r="57" spans="1:5" x14ac:dyDescent="0.25">
      <c r="A57" s="6"/>
      <c r="B57" s="33"/>
      <c r="D57" s="13"/>
    </row>
    <row r="58" spans="1:5" x14ac:dyDescent="0.25">
      <c r="A58" s="6" t="s">
        <v>51</v>
      </c>
      <c r="B58" s="33">
        <v>20918</v>
      </c>
      <c r="C58" s="13">
        <v>40634</v>
      </c>
      <c r="D58" s="13">
        <v>45382</v>
      </c>
      <c r="E58" s="3" t="s">
        <v>70</v>
      </c>
    </row>
    <row r="59" spans="1:5" x14ac:dyDescent="0.25">
      <c r="A59" s="6"/>
      <c r="B59" s="33"/>
      <c r="C59" s="13"/>
      <c r="D59" s="13"/>
    </row>
    <row r="60" spans="1:5" x14ac:dyDescent="0.25">
      <c r="A60" s="6" t="s">
        <v>52</v>
      </c>
      <c r="B60" s="33">
        <v>235000</v>
      </c>
      <c r="C60" s="13">
        <v>42948</v>
      </c>
      <c r="D60" s="13">
        <v>52170</v>
      </c>
      <c r="E60" s="3" t="s">
        <v>69</v>
      </c>
    </row>
    <row r="61" spans="1:5" x14ac:dyDescent="0.25">
      <c r="A61" s="6"/>
      <c r="B61" s="33"/>
      <c r="D61" s="13"/>
    </row>
    <row r="62" spans="1:5" x14ac:dyDescent="0.25">
      <c r="A62" s="6" t="s">
        <v>53</v>
      </c>
      <c r="B62" s="33">
        <v>10350</v>
      </c>
      <c r="C62" s="13">
        <v>42125</v>
      </c>
      <c r="D62" s="13">
        <v>47603</v>
      </c>
      <c r="E62" s="3" t="s">
        <v>69</v>
      </c>
    </row>
    <row r="63" spans="1:5" x14ac:dyDescent="0.25">
      <c r="B63" s="33"/>
      <c r="C63" s="13"/>
      <c r="D63" s="13"/>
    </row>
    <row r="64" spans="1:5" x14ac:dyDescent="0.25">
      <c r="A64" s="6" t="s">
        <v>31</v>
      </c>
      <c r="B64" s="33"/>
    </row>
    <row r="65" spans="1:5" x14ac:dyDescent="0.25">
      <c r="A65" s="2" t="s">
        <v>54</v>
      </c>
      <c r="B65" s="36"/>
      <c r="C65" s="22"/>
      <c r="D65" s="22"/>
      <c r="E65" s="2"/>
    </row>
    <row r="66" spans="1:5" x14ac:dyDescent="0.25">
      <c r="A66" s="14" t="s">
        <v>55</v>
      </c>
      <c r="B66" s="33">
        <v>65368</v>
      </c>
      <c r="C66" s="13">
        <v>40268</v>
      </c>
      <c r="D66" s="13">
        <v>45016</v>
      </c>
      <c r="E66" s="3" t="s">
        <v>69</v>
      </c>
    </row>
    <row r="67" spans="1:5" x14ac:dyDescent="0.25">
      <c r="A67" s="14" t="s">
        <v>56</v>
      </c>
      <c r="B67" s="33">
        <v>6210000</v>
      </c>
      <c r="C67" s="13">
        <v>40268</v>
      </c>
      <c r="D67" s="13">
        <f>+D66</f>
        <v>45016</v>
      </c>
      <c r="E67" s="3" t="s">
        <v>69</v>
      </c>
    </row>
    <row r="68" spans="1:5" x14ac:dyDescent="0.25">
      <c r="A68" s="23"/>
      <c r="B68" s="36"/>
      <c r="C68" s="22"/>
      <c r="D68" s="24"/>
      <c r="E68" s="2"/>
    </row>
    <row r="69" spans="1:5" x14ac:dyDescent="0.25">
      <c r="A69" s="2" t="s">
        <v>57</v>
      </c>
      <c r="B69" s="36"/>
      <c r="C69" s="22"/>
      <c r="D69" s="24"/>
      <c r="E69" s="2"/>
    </row>
    <row r="70" spans="1:5" x14ac:dyDescent="0.25">
      <c r="A70" s="14" t="s">
        <v>55</v>
      </c>
      <c r="B70" s="33">
        <v>51306</v>
      </c>
      <c r="C70" s="13">
        <v>34274</v>
      </c>
      <c r="D70" s="13">
        <v>47391</v>
      </c>
      <c r="E70" s="3" t="s">
        <v>69</v>
      </c>
    </row>
    <row r="71" spans="1:5" x14ac:dyDescent="0.25">
      <c r="A71" s="14" t="s">
        <v>56</v>
      </c>
      <c r="B71" s="33">
        <v>430694</v>
      </c>
      <c r="C71" s="13">
        <v>34274</v>
      </c>
      <c r="D71" s="13">
        <v>47391</v>
      </c>
      <c r="E71" s="3" t="s">
        <v>69</v>
      </c>
    </row>
    <row r="72" spans="1:5" x14ac:dyDescent="0.25">
      <c r="A72" s="23"/>
      <c r="B72" s="36"/>
      <c r="C72" s="24"/>
      <c r="D72" s="24"/>
      <c r="E72" s="2"/>
    </row>
    <row r="73" spans="1:5" x14ac:dyDescent="0.25">
      <c r="A73" s="2" t="s">
        <v>58</v>
      </c>
      <c r="B73" s="36"/>
      <c r="C73" s="24"/>
      <c r="D73" s="24"/>
      <c r="E73" s="2"/>
    </row>
    <row r="74" spans="1:5" x14ac:dyDescent="0.25">
      <c r="A74" s="14" t="s">
        <v>55</v>
      </c>
      <c r="B74" s="33">
        <v>129308</v>
      </c>
      <c r="C74" s="13">
        <v>41364</v>
      </c>
      <c r="D74" s="13">
        <v>46843</v>
      </c>
      <c r="E74" s="3" t="s">
        <v>69</v>
      </c>
    </row>
    <row r="75" spans="1:5" x14ac:dyDescent="0.25">
      <c r="A75" s="14" t="s">
        <v>56</v>
      </c>
      <c r="B75" s="33">
        <v>6238234</v>
      </c>
      <c r="C75" s="13">
        <v>41364</v>
      </c>
      <c r="D75" s="13">
        <f>+D74</f>
        <v>46843</v>
      </c>
      <c r="E75" s="3" t="s">
        <v>69</v>
      </c>
    </row>
    <row r="76" spans="1:5" x14ac:dyDescent="0.25">
      <c r="A76" s="23"/>
      <c r="B76" s="36"/>
      <c r="C76" s="24"/>
      <c r="D76" s="24"/>
      <c r="E76" s="2"/>
    </row>
    <row r="77" spans="1:5" x14ac:dyDescent="0.25">
      <c r="A77" s="2" t="s">
        <v>59</v>
      </c>
      <c r="B77" s="36"/>
      <c r="C77" s="24"/>
      <c r="D77" s="24"/>
      <c r="E77" s="2"/>
    </row>
    <row r="78" spans="1:5" x14ac:dyDescent="0.25">
      <c r="A78" s="14" t="s">
        <v>55</v>
      </c>
      <c r="B78" s="33">
        <v>18040</v>
      </c>
      <c r="C78" s="13">
        <v>41365</v>
      </c>
      <c r="D78" s="13">
        <v>46843</v>
      </c>
      <c r="E78" s="3" t="s">
        <v>69</v>
      </c>
    </row>
    <row r="79" spans="1:5" x14ac:dyDescent="0.25">
      <c r="A79" s="14" t="s">
        <v>56</v>
      </c>
      <c r="B79" s="33">
        <v>1894389</v>
      </c>
      <c r="C79" s="13">
        <v>41365</v>
      </c>
      <c r="D79" s="13">
        <f>+D78</f>
        <v>46843</v>
      </c>
      <c r="E79" s="3" t="s">
        <v>69</v>
      </c>
    </row>
    <row r="80" spans="1:5" x14ac:dyDescent="0.25">
      <c r="A80" s="23"/>
      <c r="B80" s="36"/>
      <c r="C80" s="24"/>
      <c r="D80" s="24"/>
      <c r="E80" s="2"/>
    </row>
    <row r="81" spans="1:5" x14ac:dyDescent="0.25">
      <c r="A81" s="2" t="s">
        <v>60</v>
      </c>
      <c r="B81" s="36"/>
      <c r="C81" s="24"/>
      <c r="D81" s="24"/>
      <c r="E81" s="2"/>
    </row>
    <row r="82" spans="1:5" x14ac:dyDescent="0.25">
      <c r="A82" s="14" t="s">
        <v>55</v>
      </c>
      <c r="B82" s="33">
        <v>42975</v>
      </c>
      <c r="C82" s="13">
        <v>37560</v>
      </c>
      <c r="D82" s="13">
        <v>46203</v>
      </c>
      <c r="E82" s="3" t="s">
        <v>69</v>
      </c>
    </row>
    <row r="83" spans="1:5" x14ac:dyDescent="0.25">
      <c r="A83" s="14" t="s">
        <v>56</v>
      </c>
      <c r="B83" s="33">
        <v>214876</v>
      </c>
      <c r="C83" s="13">
        <v>37560</v>
      </c>
      <c r="D83" s="13">
        <f>+D82</f>
        <v>46203</v>
      </c>
      <c r="E83" s="3" t="s">
        <v>69</v>
      </c>
    </row>
    <row r="84" spans="1:5" x14ac:dyDescent="0.25">
      <c r="A84" s="25"/>
      <c r="B84" s="36"/>
      <c r="C84" s="26"/>
      <c r="D84" s="27"/>
      <c r="E84" s="2"/>
    </row>
    <row r="85" spans="1:5" x14ac:dyDescent="0.25">
      <c r="A85" s="6" t="s">
        <v>5</v>
      </c>
      <c r="B85" s="36"/>
      <c r="C85" s="26"/>
      <c r="D85" s="26"/>
      <c r="E85" s="2"/>
    </row>
    <row r="86" spans="1:5" x14ac:dyDescent="0.25">
      <c r="A86" s="6" t="s">
        <v>14</v>
      </c>
      <c r="B86" s="36"/>
      <c r="C86" s="26"/>
      <c r="D86" s="26"/>
      <c r="E86" s="2"/>
    </row>
    <row r="87" spans="1:5" x14ac:dyDescent="0.25">
      <c r="A87" s="2" t="s">
        <v>61</v>
      </c>
      <c r="B87" s="33">
        <v>21106</v>
      </c>
      <c r="C87" s="13">
        <v>41364</v>
      </c>
      <c r="D87" s="13">
        <v>45016</v>
      </c>
      <c r="E87" s="3" t="s">
        <v>69</v>
      </c>
    </row>
    <row r="88" spans="1:5" x14ac:dyDescent="0.25">
      <c r="A88" s="6" t="s">
        <v>31</v>
      </c>
      <c r="B88" s="36"/>
      <c r="C88" s="24"/>
      <c r="D88" s="24"/>
      <c r="E88" s="2"/>
    </row>
    <row r="89" spans="1:5" x14ac:dyDescent="0.25">
      <c r="A89" s="2" t="s">
        <v>62</v>
      </c>
      <c r="B89" s="36"/>
      <c r="C89" s="24"/>
      <c r="D89" s="24"/>
      <c r="E89" s="2"/>
    </row>
    <row r="90" spans="1:5" x14ac:dyDescent="0.25">
      <c r="A90" s="14" t="s">
        <v>55</v>
      </c>
      <c r="B90" s="33">
        <v>21106</v>
      </c>
      <c r="C90" s="13">
        <v>41364</v>
      </c>
      <c r="D90" s="13">
        <f>+D87</f>
        <v>45016</v>
      </c>
      <c r="E90" s="3" t="s">
        <v>69</v>
      </c>
    </row>
    <row r="91" spans="1:5" x14ac:dyDescent="0.25">
      <c r="A91" s="14" t="s">
        <v>56</v>
      </c>
      <c r="B91" s="33">
        <v>2321660</v>
      </c>
      <c r="C91" s="13">
        <v>41364</v>
      </c>
      <c r="D91" s="13">
        <f>+D87</f>
        <v>45016</v>
      </c>
      <c r="E91" s="3" t="s">
        <v>69</v>
      </c>
    </row>
    <row r="92" spans="1:5" x14ac:dyDescent="0.25">
      <c r="A92" s="28"/>
      <c r="B92" s="36"/>
      <c r="C92" s="24"/>
      <c r="D92" s="24"/>
      <c r="E92" s="2"/>
    </row>
    <row r="93" spans="1:5" x14ac:dyDescent="0.25">
      <c r="A93" s="6" t="s">
        <v>6</v>
      </c>
      <c r="B93" s="36"/>
      <c r="C93" s="24"/>
      <c r="D93" s="24"/>
      <c r="E93" s="2"/>
    </row>
    <row r="94" spans="1:5" x14ac:dyDescent="0.25">
      <c r="A94" s="2" t="s">
        <v>63</v>
      </c>
      <c r="B94" s="36"/>
      <c r="C94" s="24"/>
      <c r="D94" s="24"/>
      <c r="E94" s="2"/>
    </row>
    <row r="95" spans="1:5" x14ac:dyDescent="0.25">
      <c r="A95" s="14" t="s">
        <v>55</v>
      </c>
      <c r="B95" s="33">
        <v>123156</v>
      </c>
      <c r="C95" s="13">
        <v>41214</v>
      </c>
      <c r="D95" s="13">
        <v>46112</v>
      </c>
      <c r="E95" s="3" t="s">
        <v>69</v>
      </c>
    </row>
    <row r="96" spans="1:5" x14ac:dyDescent="0.25">
      <c r="A96" s="14" t="s">
        <v>56</v>
      </c>
      <c r="B96" s="33">
        <v>9659117</v>
      </c>
      <c r="C96" s="13">
        <v>41214</v>
      </c>
      <c r="D96" s="13">
        <f>+D95</f>
        <v>46112</v>
      </c>
      <c r="E96" s="3" t="s">
        <v>69</v>
      </c>
    </row>
    <row r="97" spans="1:5" x14ac:dyDescent="0.25">
      <c r="A97" s="2" t="s">
        <v>64</v>
      </c>
      <c r="B97" s="33"/>
      <c r="C97" s="13"/>
      <c r="D97" s="13"/>
    </row>
    <row r="98" spans="1:5" x14ac:dyDescent="0.25">
      <c r="A98" s="14" t="s">
        <v>55</v>
      </c>
      <c r="B98" s="33">
        <v>75793</v>
      </c>
      <c r="C98" s="13">
        <v>44652</v>
      </c>
      <c r="D98" s="13">
        <v>46477</v>
      </c>
      <c r="E98" s="3" t="s">
        <v>69</v>
      </c>
    </row>
    <row r="99" spans="1:5" x14ac:dyDescent="0.25">
      <c r="A99" s="14" t="s">
        <v>56</v>
      </c>
      <c r="B99" s="33">
        <v>1140000</v>
      </c>
      <c r="C99" s="13">
        <v>44652</v>
      </c>
      <c r="D99" s="13">
        <v>46477</v>
      </c>
      <c r="E99" s="3" t="s">
        <v>69</v>
      </c>
    </row>
    <row r="100" spans="1:5" x14ac:dyDescent="0.25">
      <c r="A100" s="14"/>
      <c r="B100" s="33"/>
      <c r="C100" s="13"/>
      <c r="D100" s="13"/>
    </row>
    <row r="101" spans="1:5" x14ac:dyDescent="0.25">
      <c r="A101" s="6" t="s">
        <v>7</v>
      </c>
      <c r="B101" s="22"/>
      <c r="C101" s="22"/>
      <c r="D101" s="22"/>
      <c r="E101" s="2"/>
    </row>
    <row r="102" spans="1:5" x14ac:dyDescent="0.25">
      <c r="A102" s="6" t="s">
        <v>31</v>
      </c>
      <c r="B102" s="30"/>
      <c r="C102" s="31"/>
      <c r="D102" s="31"/>
      <c r="E102" s="2"/>
    </row>
    <row r="103" spans="1:5" x14ac:dyDescent="0.25">
      <c r="A103" s="2" t="s">
        <v>65</v>
      </c>
      <c r="B103" s="36"/>
      <c r="C103" s="24"/>
      <c r="D103" s="24"/>
      <c r="E103" s="2"/>
    </row>
    <row r="104" spans="1:5" x14ac:dyDescent="0.25">
      <c r="A104" s="14" t="s">
        <v>55</v>
      </c>
      <c r="B104" s="33">
        <v>69000</v>
      </c>
      <c r="C104" s="13">
        <v>40284</v>
      </c>
      <c r="D104" s="13">
        <v>45031</v>
      </c>
      <c r="E104" s="3" t="s">
        <v>69</v>
      </c>
    </row>
    <row r="105" spans="1:5" x14ac:dyDescent="0.25">
      <c r="A105" s="14" t="s">
        <v>56</v>
      </c>
      <c r="B105" s="33">
        <v>690000</v>
      </c>
      <c r="C105" s="13">
        <v>40284</v>
      </c>
      <c r="D105" s="13">
        <f>+D104</f>
        <v>45031</v>
      </c>
      <c r="E105" s="3" t="s">
        <v>69</v>
      </c>
    </row>
    <row r="106" spans="1:5" x14ac:dyDescent="0.25">
      <c r="A106" s="6" t="s">
        <v>14</v>
      </c>
      <c r="B106" s="36"/>
      <c r="C106" s="24"/>
      <c r="D106" s="24"/>
      <c r="E106" s="2"/>
    </row>
    <row r="107" spans="1:5" x14ac:dyDescent="0.25">
      <c r="A107" s="2" t="s">
        <v>66</v>
      </c>
      <c r="B107" s="33">
        <v>69000</v>
      </c>
      <c r="C107" s="13">
        <v>40284</v>
      </c>
      <c r="D107" s="13">
        <f>+D104</f>
        <v>45031</v>
      </c>
      <c r="E107" s="3" t="s">
        <v>69</v>
      </c>
    </row>
    <row r="109" spans="1:5" x14ac:dyDescent="0.25">
      <c r="E109" s="2"/>
    </row>
    <row r="110" spans="1:5" x14ac:dyDescent="0.25">
      <c r="E110" s="2"/>
    </row>
    <row r="111" spans="1:5" x14ac:dyDescent="0.25">
      <c r="E111" s="2"/>
    </row>
  </sheetData>
  <pageMargins left="0.7" right="0.7" top="0.75" bottom="0.75" header="0.3" footer="0.3"/>
  <pageSetup scale="75" orientation="portrait" r:id="rId1"/>
  <headerFooter alignWithMargins="0">
    <oddHeader>&amp;R2025-2028 AGL Capacity Supply Plan</oddHeader>
    <oddFooter>&amp;CMFR b-16 iii&amp;RPage &amp;P of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24955-83E1-412B-8A2F-EEC374412559}">
  <dimension ref="A1:U74"/>
  <sheetViews>
    <sheetView tabSelected="1" view="pageLayout" zoomScaleNormal="100" zoomScaleSheetLayoutView="30" workbookViewId="0">
      <selection activeCell="B13" sqref="B13"/>
    </sheetView>
  </sheetViews>
  <sheetFormatPr defaultColWidth="9.140625" defaultRowHeight="15.75" x14ac:dyDescent="0.25"/>
  <cols>
    <col min="1" max="1" width="49.42578125" style="2" customWidth="1"/>
    <col min="2" max="2" width="18.140625" style="3" customWidth="1"/>
    <col min="3" max="3" width="15.42578125" style="3" customWidth="1"/>
    <col min="4" max="4" width="12.7109375" style="3" customWidth="1"/>
    <col min="5" max="5" width="12.42578125" style="3" customWidth="1"/>
    <col min="6" max="6" width="12.5703125" style="2" customWidth="1"/>
    <col min="7" max="9" width="15.140625" style="2" customWidth="1"/>
    <col min="10" max="11" width="15.140625" style="2" bestFit="1" customWidth="1"/>
    <col min="12" max="14" width="15.140625" style="2" hidden="1" customWidth="1"/>
    <col min="15" max="16" width="14" style="2" hidden="1" customWidth="1"/>
    <col min="17" max="17" width="15.140625" style="2" hidden="1" customWidth="1"/>
    <col min="18" max="18" width="16.85546875" style="2" hidden="1" customWidth="1"/>
    <col min="19" max="19" width="13.7109375" style="2" bestFit="1" customWidth="1"/>
    <col min="20" max="20" width="16.28515625" style="2" bestFit="1" customWidth="1"/>
    <col min="21" max="21" width="9.140625" style="2"/>
    <col min="22" max="22" width="32.42578125" style="2" bestFit="1" customWidth="1"/>
    <col min="23" max="16384" width="9.140625" style="2"/>
  </cols>
  <sheetData>
    <row r="1" spans="1:21" ht="18.75" x14ac:dyDescent="0.3">
      <c r="A1" s="1" t="s">
        <v>71</v>
      </c>
    </row>
    <row r="2" spans="1:21" ht="18.75" x14ac:dyDescent="0.3">
      <c r="A2" s="1" t="s">
        <v>1</v>
      </c>
      <c r="B2" s="32"/>
      <c r="D2" s="5"/>
      <c r="E2" s="5"/>
      <c r="F2" s="6"/>
      <c r="G2" s="6"/>
      <c r="H2" s="6"/>
      <c r="I2" s="6"/>
      <c r="J2" s="7"/>
      <c r="K2" s="8"/>
      <c r="L2" s="4"/>
      <c r="M2" s="8"/>
      <c r="N2" s="8"/>
      <c r="O2" s="8"/>
      <c r="P2" s="8"/>
      <c r="Q2" s="8"/>
      <c r="R2" s="6"/>
    </row>
    <row r="3" spans="1:21" x14ac:dyDescent="0.25">
      <c r="A3" s="6"/>
      <c r="B3" s="32"/>
      <c r="C3" s="7"/>
      <c r="D3" s="7"/>
      <c r="E3" s="7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Q3" s="7"/>
      <c r="R3" s="6"/>
    </row>
    <row r="5" spans="1:21" ht="15.75" customHeight="1" x14ac:dyDescent="0.25">
      <c r="B5" s="148" t="s">
        <v>72</v>
      </c>
      <c r="C5" s="148"/>
      <c r="D5" s="148"/>
    </row>
    <row r="6" spans="1:21" ht="31.5" x14ac:dyDescent="0.25">
      <c r="A6" s="9" t="s">
        <v>2</v>
      </c>
      <c r="B6" s="100" t="s">
        <v>73</v>
      </c>
      <c r="C6" s="100" t="s">
        <v>74</v>
      </c>
      <c r="D6" s="100" t="s">
        <v>75</v>
      </c>
    </row>
    <row r="7" spans="1:21" x14ac:dyDescent="0.25">
      <c r="A7" s="6" t="s">
        <v>3</v>
      </c>
    </row>
    <row r="8" spans="1:21" s="3" customFormat="1" x14ac:dyDescent="0.25">
      <c r="A8" s="2" t="s">
        <v>32</v>
      </c>
      <c r="B8" s="99">
        <v>421818</v>
      </c>
      <c r="C8" s="12">
        <v>160693</v>
      </c>
      <c r="D8" s="12">
        <v>20890036</v>
      </c>
      <c r="F8" s="2"/>
      <c r="G8" s="9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3" customFormat="1" x14ac:dyDescent="0.25">
      <c r="A9" s="16"/>
      <c r="B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3" customFormat="1" x14ac:dyDescent="0.25">
      <c r="A10" s="6" t="s">
        <v>4</v>
      </c>
      <c r="B10" s="99"/>
      <c r="C10" s="12"/>
      <c r="D10" s="12"/>
      <c r="F10" s="2"/>
      <c r="G10" s="22"/>
      <c r="H10" s="22"/>
      <c r="I10" s="2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3" customFormat="1" x14ac:dyDescent="0.25">
      <c r="A11" s="2" t="s">
        <v>54</v>
      </c>
      <c r="B11" s="99">
        <v>65368</v>
      </c>
      <c r="C11" s="12">
        <v>34500</v>
      </c>
      <c r="D11" s="12">
        <v>6210000</v>
      </c>
      <c r="F11" s="2"/>
      <c r="G11" s="22"/>
      <c r="H11" s="22"/>
      <c r="I11" s="2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3" customFormat="1" x14ac:dyDescent="0.25">
      <c r="A12" s="2" t="s">
        <v>57</v>
      </c>
      <c r="B12" s="99">
        <v>51306</v>
      </c>
      <c r="C12" s="12">
        <v>13989</v>
      </c>
      <c r="D12" s="12">
        <v>430694</v>
      </c>
      <c r="F12" s="2"/>
      <c r="G12" s="22"/>
      <c r="H12" s="22"/>
      <c r="I12" s="2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s="3" customFormat="1" x14ac:dyDescent="0.25">
      <c r="A13" s="2" t="s">
        <v>58</v>
      </c>
      <c r="B13" s="99">
        <v>129308</v>
      </c>
      <c r="C13" s="12">
        <v>34657</v>
      </c>
      <c r="D13" s="12">
        <v>6238234</v>
      </c>
      <c r="F13" s="2"/>
      <c r="G13" s="22"/>
      <c r="H13" s="22"/>
      <c r="I13" s="2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s="3" customFormat="1" x14ac:dyDescent="0.25">
      <c r="A14" s="2" t="s">
        <v>59</v>
      </c>
      <c r="B14" s="99">
        <v>18040</v>
      </c>
      <c r="C14" s="12">
        <v>8852</v>
      </c>
      <c r="D14" s="12">
        <v>1894389</v>
      </c>
      <c r="F14" s="2"/>
      <c r="G14" s="22"/>
      <c r="H14" s="22"/>
      <c r="I14" s="2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s="3" customFormat="1" x14ac:dyDescent="0.25">
      <c r="A15" s="2" t="s">
        <v>60</v>
      </c>
      <c r="B15" s="99">
        <v>42975</v>
      </c>
      <c r="C15" s="12">
        <v>1074</v>
      </c>
      <c r="D15" s="12">
        <v>214876</v>
      </c>
      <c r="F15" s="2"/>
      <c r="G15" s="22"/>
      <c r="H15" s="22"/>
      <c r="I15" s="2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s="3" customFormat="1" x14ac:dyDescent="0.25">
      <c r="A16" s="14"/>
      <c r="B16" s="99"/>
      <c r="C16" s="12"/>
      <c r="D16" s="12"/>
      <c r="F16" s="2"/>
      <c r="G16" s="22"/>
      <c r="H16" s="22"/>
      <c r="I16" s="2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s="3" customFormat="1" x14ac:dyDescent="0.25">
      <c r="A17" s="6" t="s">
        <v>5</v>
      </c>
      <c r="B17" s="99"/>
      <c r="C17" s="12"/>
      <c r="D17" s="12"/>
      <c r="F17" s="2"/>
      <c r="G17" s="22"/>
      <c r="H17" s="22"/>
      <c r="I17" s="2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s="3" customFormat="1" x14ac:dyDescent="0.25">
      <c r="A18" s="2" t="s">
        <v>76</v>
      </c>
      <c r="B18" s="99">
        <v>21106</v>
      </c>
      <c r="C18" s="12">
        <v>13656</v>
      </c>
      <c r="D18" s="12">
        <v>2321660</v>
      </c>
      <c r="F18" s="2"/>
      <c r="G18" s="99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s="3" customFormat="1" x14ac:dyDescent="0.25">
      <c r="A19" s="8"/>
      <c r="B19" s="99"/>
      <c r="C19" s="12"/>
      <c r="D19" s="12"/>
      <c r="F19" s="2"/>
      <c r="G19" s="99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s="3" customFormat="1" x14ac:dyDescent="0.25">
      <c r="A20" s="6" t="s">
        <v>6</v>
      </c>
      <c r="B20" s="99"/>
      <c r="C20" s="12"/>
      <c r="D20" s="12"/>
      <c r="F20" s="2"/>
      <c r="G20" s="99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s="3" customFormat="1" x14ac:dyDescent="0.25">
      <c r="A21" s="2" t="s">
        <v>76</v>
      </c>
      <c r="B21" s="99">
        <v>123156</v>
      </c>
      <c r="C21" s="12">
        <v>87558</v>
      </c>
      <c r="D21" s="12">
        <v>9659117</v>
      </c>
      <c r="F21" s="2"/>
      <c r="G21" s="9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3" customFormat="1" x14ac:dyDescent="0.25">
      <c r="A22" s="2" t="s">
        <v>64</v>
      </c>
      <c r="B22" s="99">
        <v>75793</v>
      </c>
      <c r="C22" s="101">
        <v>25250</v>
      </c>
      <c r="D22" s="12">
        <v>1140000</v>
      </c>
      <c r="F22" s="2"/>
      <c r="G22" s="99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3" customFormat="1" x14ac:dyDescent="0.25">
      <c r="A23" s="2"/>
      <c r="B23" s="99"/>
      <c r="C23" s="101"/>
      <c r="D23" s="12"/>
      <c r="F23" s="2"/>
      <c r="G23" s="99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3" customFormat="1" x14ac:dyDescent="0.25">
      <c r="A24" s="6" t="s">
        <v>7</v>
      </c>
      <c r="B24" s="99"/>
      <c r="C24" s="12"/>
      <c r="D24" s="12"/>
      <c r="F24" s="2"/>
      <c r="G24" s="99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3" customFormat="1" x14ac:dyDescent="0.25">
      <c r="A25" s="2" t="s">
        <v>77</v>
      </c>
      <c r="B25" s="99">
        <v>69000</v>
      </c>
      <c r="C25" s="145" t="s">
        <v>78</v>
      </c>
      <c r="D25" s="12">
        <v>690000</v>
      </c>
      <c r="F25" s="2"/>
      <c r="G25" s="99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3" customFormat="1" x14ac:dyDescent="0.25">
      <c r="A26" s="2"/>
      <c r="B26" s="99"/>
      <c r="C26" s="12"/>
      <c r="D26" s="12"/>
      <c r="F26" s="2"/>
      <c r="G26" s="9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3" customFormat="1" x14ac:dyDescent="0.25">
      <c r="A27" s="2"/>
      <c r="B27" s="99"/>
      <c r="C27" s="12"/>
      <c r="D27" s="12"/>
      <c r="F27" s="2"/>
      <c r="G27" s="99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3" customFormat="1" x14ac:dyDescent="0.25">
      <c r="A28" s="2"/>
      <c r="B28" s="99"/>
      <c r="C28" s="12"/>
      <c r="D28" s="1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3" customFormat="1" x14ac:dyDescent="0.25">
      <c r="A29" s="2"/>
      <c r="B29" s="12"/>
      <c r="C29" s="12"/>
      <c r="D29" s="1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3" customFormat="1" x14ac:dyDescent="0.25">
      <c r="A30" s="2"/>
      <c r="B30" s="12"/>
      <c r="C30" s="12"/>
      <c r="D30" s="1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3" customFormat="1" x14ac:dyDescent="0.25">
      <c r="A31" s="2"/>
      <c r="B31" s="12"/>
      <c r="C31" s="12"/>
      <c r="D31" s="1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3" customFormat="1" x14ac:dyDescent="0.25">
      <c r="A32" s="2"/>
      <c r="B32" s="12"/>
      <c r="C32" s="12"/>
      <c r="D32" s="1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3" customFormat="1" x14ac:dyDescent="0.25">
      <c r="A33" s="2"/>
      <c r="B33" s="12"/>
      <c r="C33" s="12"/>
      <c r="D33" s="1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3" customFormat="1" x14ac:dyDescent="0.25">
      <c r="A34" s="2"/>
      <c r="B34" s="12"/>
      <c r="C34" s="12"/>
      <c r="D34" s="1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3" customFormat="1" x14ac:dyDescent="0.25">
      <c r="A35" s="2"/>
      <c r="B35" s="12"/>
      <c r="C35" s="12"/>
      <c r="D35" s="1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3" customFormat="1" x14ac:dyDescent="0.25">
      <c r="A36" s="2"/>
      <c r="B36" s="12"/>
      <c r="C36" s="12"/>
      <c r="D36" s="1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3" customFormat="1" x14ac:dyDescent="0.25">
      <c r="A37" s="2"/>
      <c r="B37" s="12"/>
      <c r="C37" s="12"/>
      <c r="D37" s="1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3" customFormat="1" x14ac:dyDescent="0.25">
      <c r="A38" s="2"/>
      <c r="B38" s="12"/>
      <c r="C38" s="12"/>
      <c r="D38" s="1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3" customFormat="1" x14ac:dyDescent="0.25">
      <c r="A39" s="2"/>
      <c r="B39" s="12"/>
      <c r="C39" s="12"/>
      <c r="D39" s="1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3" customFormat="1" x14ac:dyDescent="0.25">
      <c r="A40" s="2"/>
      <c r="D40" s="1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3" customFormat="1" x14ac:dyDescent="0.25">
      <c r="A41" s="2"/>
      <c r="D41" s="1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3" customFormat="1" x14ac:dyDescent="0.25">
      <c r="A42" s="2"/>
      <c r="D42" s="1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3" customFormat="1" x14ac:dyDescent="0.25">
      <c r="A43" s="2"/>
      <c r="D43" s="1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3" customFormat="1" x14ac:dyDescent="0.25">
      <c r="A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3" customFormat="1" x14ac:dyDescent="0.25">
      <c r="A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3" customFormat="1" x14ac:dyDescent="0.25">
      <c r="A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3" customFormat="1" x14ac:dyDescent="0.25">
      <c r="A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3" customForma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3" customFormat="1" x14ac:dyDescent="0.25">
      <c r="A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3" customFormat="1" x14ac:dyDescent="0.25">
      <c r="A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3" customFormat="1" x14ac:dyDescent="0.25">
      <c r="A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3" customFormat="1" x14ac:dyDescent="0.25">
      <c r="A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3" customFormat="1" x14ac:dyDescent="0.25">
      <c r="A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3" customFormat="1" x14ac:dyDescent="0.25">
      <c r="A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3" customFormat="1" x14ac:dyDescent="0.25">
      <c r="A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3" customFormat="1" x14ac:dyDescent="0.25">
      <c r="A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3" customFormat="1" x14ac:dyDescent="0.25">
      <c r="A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3" customFormat="1" x14ac:dyDescent="0.25">
      <c r="A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3" customFormat="1" x14ac:dyDescent="0.25">
      <c r="A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3" customFormat="1" x14ac:dyDescent="0.25">
      <c r="A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3" customFormat="1" x14ac:dyDescent="0.25">
      <c r="A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3" customFormat="1" x14ac:dyDescent="0.25">
      <c r="A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3" customFormat="1" x14ac:dyDescent="0.25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3" customFormat="1" x14ac:dyDescent="0.25">
      <c r="A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3" customFormat="1" x14ac:dyDescent="0.25">
      <c r="A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s="3" customFormat="1" x14ac:dyDescent="0.25">
      <c r="A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3" customFormat="1" x14ac:dyDescent="0.25">
      <c r="A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3" customFormat="1" x14ac:dyDescent="0.25">
      <c r="A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s="3" customFormat="1" x14ac:dyDescent="0.25">
      <c r="A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s="3" customFormat="1" x14ac:dyDescent="0.25">
      <c r="A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s="3" customFormat="1" x14ac:dyDescent="0.25">
      <c r="A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s="3" customFormat="1" x14ac:dyDescent="0.25">
      <c r="A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s="3" customFormat="1" x14ac:dyDescent="0.25">
      <c r="A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s="3" customFormat="1" x14ac:dyDescent="0.25">
      <c r="A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</sheetData>
  <mergeCells count="1">
    <mergeCell ref="B5:D5"/>
  </mergeCells>
  <pageMargins left="0.7" right="0.7" top="0.75" bottom="0.75" header="0.3" footer="0.3"/>
  <pageSetup scale="90" orientation="portrait" r:id="rId1"/>
  <headerFooter alignWithMargins="0">
    <oddHeader>&amp;R2025-2028 AGL Capacity Supply Plan</oddHeader>
    <oddFooter>&amp;CMFR b-16 iv&amp;RPage &amp;N of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FA3C8-85E0-497D-A656-D06C34386267}">
  <dimension ref="A1:R101"/>
  <sheetViews>
    <sheetView showGridLines="0" view="pageLayout" zoomScaleNormal="100" zoomScaleSheetLayoutView="30" workbookViewId="0">
      <selection activeCell="C10" sqref="C10"/>
    </sheetView>
  </sheetViews>
  <sheetFormatPr defaultColWidth="9.140625" defaultRowHeight="15.75" x14ac:dyDescent="0.25"/>
  <cols>
    <col min="1" max="1" width="50.42578125" style="2" customWidth="1"/>
    <col min="2" max="2" width="12.85546875" style="3" customWidth="1"/>
    <col min="3" max="3" width="74.28515625" style="3" customWidth="1"/>
    <col min="4" max="4" width="82.5703125" style="127" customWidth="1"/>
    <col min="5" max="5" width="12.42578125" style="3" customWidth="1"/>
    <col min="6" max="6" width="12.5703125" style="2" customWidth="1"/>
    <col min="7" max="9" width="15.140625" style="2" customWidth="1"/>
    <col min="10" max="11" width="15.140625" style="2" bestFit="1" customWidth="1"/>
    <col min="12" max="14" width="15.140625" style="2" hidden="1" customWidth="1"/>
    <col min="15" max="16" width="14" style="2" hidden="1" customWidth="1"/>
    <col min="17" max="17" width="15.140625" style="2" hidden="1" customWidth="1"/>
    <col min="18" max="18" width="16.85546875" style="2" hidden="1" customWidth="1"/>
    <col min="19" max="19" width="13.7109375" style="2" bestFit="1" customWidth="1"/>
    <col min="20" max="20" width="16.28515625" style="2" bestFit="1" customWidth="1"/>
    <col min="21" max="21" width="9.140625" style="2"/>
    <col min="22" max="22" width="32.42578125" style="2" bestFit="1" customWidth="1"/>
    <col min="23" max="16384" width="9.140625" style="2"/>
  </cols>
  <sheetData>
    <row r="1" spans="1:18" ht="18.75" x14ac:dyDescent="0.3">
      <c r="A1" s="1" t="s">
        <v>79</v>
      </c>
      <c r="B1" s="10"/>
      <c r="C1" s="10"/>
    </row>
    <row r="2" spans="1:18" ht="18.75" x14ac:dyDescent="0.3">
      <c r="A2" s="1" t="s">
        <v>1</v>
      </c>
      <c r="B2" s="10"/>
      <c r="C2" s="10"/>
      <c r="D2" s="139"/>
      <c r="E2" s="5"/>
      <c r="F2" s="6"/>
      <c r="G2" s="6"/>
      <c r="H2" s="6"/>
      <c r="I2" s="6"/>
      <c r="J2" s="7"/>
      <c r="K2" s="8"/>
      <c r="L2" s="4"/>
      <c r="M2" s="8"/>
      <c r="N2" s="8"/>
      <c r="O2" s="8"/>
      <c r="P2" s="8"/>
      <c r="Q2" s="8"/>
      <c r="R2" s="6"/>
    </row>
    <row r="3" spans="1:18" ht="18.75" x14ac:dyDescent="0.3">
      <c r="A3" s="1"/>
      <c r="B3" s="10"/>
      <c r="C3" s="10"/>
      <c r="D3" s="139"/>
      <c r="E3" s="5"/>
      <c r="F3" s="6"/>
      <c r="G3" s="6"/>
      <c r="H3" s="6"/>
      <c r="I3" s="6"/>
      <c r="J3" s="7"/>
      <c r="K3" s="8"/>
      <c r="L3" s="4"/>
      <c r="M3" s="8"/>
      <c r="N3" s="8"/>
      <c r="O3" s="8"/>
      <c r="P3" s="8"/>
      <c r="Q3" s="8"/>
      <c r="R3" s="6"/>
    </row>
    <row r="4" spans="1:18" x14ac:dyDescent="0.25">
      <c r="A4" s="6"/>
      <c r="B4" s="7" t="s">
        <v>9</v>
      </c>
      <c r="D4" s="140"/>
      <c r="E4" s="7"/>
      <c r="F4" s="6"/>
      <c r="G4" s="6"/>
      <c r="H4" s="6"/>
      <c r="I4" s="6"/>
      <c r="J4" s="7"/>
      <c r="K4" s="7"/>
      <c r="L4" s="7"/>
      <c r="M4" s="7"/>
      <c r="N4" s="7"/>
      <c r="O4" s="7"/>
      <c r="P4" s="7"/>
      <c r="Q4" s="7"/>
      <c r="R4" s="6"/>
    </row>
    <row r="5" spans="1:18" ht="16.5" thickBot="1" x14ac:dyDescent="0.3">
      <c r="A5" s="7" t="s">
        <v>2</v>
      </c>
      <c r="B5" s="9" t="s">
        <v>12</v>
      </c>
      <c r="C5" s="7" t="s">
        <v>80</v>
      </c>
      <c r="D5" s="140" t="s">
        <v>81</v>
      </c>
    </row>
    <row r="6" spans="1:18" x14ac:dyDescent="0.25">
      <c r="A6" s="64" t="s">
        <v>3</v>
      </c>
      <c r="B6" s="65"/>
      <c r="C6" s="66"/>
      <c r="D6" s="141"/>
    </row>
    <row r="7" spans="1:18" x14ac:dyDescent="0.25">
      <c r="A7" s="67" t="s">
        <v>14</v>
      </c>
      <c r="B7" s="68"/>
      <c r="C7" s="69"/>
      <c r="D7" s="123"/>
    </row>
    <row r="8" spans="1:18" x14ac:dyDescent="0.25">
      <c r="A8" s="70" t="s">
        <v>15</v>
      </c>
      <c r="B8" s="71">
        <v>20000</v>
      </c>
      <c r="C8" s="146" t="s">
        <v>82</v>
      </c>
      <c r="D8" s="110" t="s">
        <v>83</v>
      </c>
    </row>
    <row r="9" spans="1:18" ht="26.25" x14ac:dyDescent="0.25">
      <c r="A9" s="72" t="s">
        <v>16</v>
      </c>
      <c r="B9" s="73">
        <v>71374</v>
      </c>
      <c r="C9" s="74" t="s">
        <v>84</v>
      </c>
      <c r="D9" s="107" t="s">
        <v>85</v>
      </c>
    </row>
    <row r="10" spans="1:18" ht="26.25" x14ac:dyDescent="0.25">
      <c r="A10" s="75"/>
      <c r="B10" s="76"/>
      <c r="C10" s="102" t="s">
        <v>86</v>
      </c>
      <c r="D10" s="103"/>
    </row>
    <row r="11" spans="1:18" x14ac:dyDescent="0.25">
      <c r="A11" s="77"/>
      <c r="B11" s="78"/>
      <c r="C11" s="104" t="s">
        <v>87</v>
      </c>
      <c r="D11" s="105"/>
    </row>
    <row r="12" spans="1:18" ht="26.25" x14ac:dyDescent="0.25">
      <c r="A12" s="72" t="s">
        <v>21</v>
      </c>
      <c r="B12" s="73"/>
      <c r="C12" s="106" t="s">
        <v>88</v>
      </c>
      <c r="D12" s="107" t="s">
        <v>89</v>
      </c>
    </row>
    <row r="13" spans="1:18" ht="39" x14ac:dyDescent="0.25">
      <c r="A13" s="79" t="s">
        <v>18</v>
      </c>
      <c r="B13" s="76">
        <v>421659</v>
      </c>
      <c r="C13" s="102"/>
      <c r="D13" s="103" t="s">
        <v>90</v>
      </c>
    </row>
    <row r="14" spans="1:18" x14ac:dyDescent="0.25">
      <c r="A14" s="80" t="s">
        <v>19</v>
      </c>
      <c r="B14" s="78">
        <v>421818</v>
      </c>
      <c r="C14" s="108"/>
      <c r="D14" s="105" t="s">
        <v>91</v>
      </c>
    </row>
    <row r="15" spans="1:18" x14ac:dyDescent="0.25">
      <c r="A15" s="70" t="s">
        <v>20</v>
      </c>
      <c r="B15" s="71">
        <v>78722</v>
      </c>
      <c r="C15" s="109" t="s">
        <v>92</v>
      </c>
      <c r="D15" s="110" t="s">
        <v>93</v>
      </c>
    </row>
    <row r="16" spans="1:18" x14ac:dyDescent="0.25">
      <c r="A16" s="70" t="s">
        <v>23</v>
      </c>
      <c r="B16" s="71">
        <v>5000</v>
      </c>
      <c r="C16" s="109" t="s">
        <v>94</v>
      </c>
      <c r="D16" s="110" t="s">
        <v>95</v>
      </c>
    </row>
    <row r="17" spans="1:4" x14ac:dyDescent="0.25">
      <c r="A17" s="70" t="s">
        <v>22</v>
      </c>
      <c r="B17" s="71">
        <v>12000</v>
      </c>
      <c r="C17" s="109" t="s">
        <v>96</v>
      </c>
      <c r="D17" s="110" t="s">
        <v>97</v>
      </c>
    </row>
    <row r="18" spans="1:4" ht="26.25" x14ac:dyDescent="0.25">
      <c r="A18" s="70" t="s">
        <v>24</v>
      </c>
      <c r="B18" s="71">
        <v>41000</v>
      </c>
      <c r="C18" s="109" t="s">
        <v>96</v>
      </c>
      <c r="D18" s="110" t="s">
        <v>98</v>
      </c>
    </row>
    <row r="19" spans="1:4" x14ac:dyDescent="0.25">
      <c r="A19" s="70" t="s">
        <v>25</v>
      </c>
      <c r="B19" s="71">
        <v>46000</v>
      </c>
      <c r="C19" s="109" t="s">
        <v>96</v>
      </c>
      <c r="D19" s="110" t="s">
        <v>99</v>
      </c>
    </row>
    <row r="20" spans="1:4" x14ac:dyDescent="0.25">
      <c r="A20" s="70" t="s">
        <v>26</v>
      </c>
      <c r="B20" s="71">
        <v>7351</v>
      </c>
      <c r="C20" s="109" t="s">
        <v>96</v>
      </c>
      <c r="D20" s="110" t="s">
        <v>100</v>
      </c>
    </row>
    <row r="21" spans="1:4" ht="26.25" x14ac:dyDescent="0.25">
      <c r="A21" s="70" t="s">
        <v>17</v>
      </c>
      <c r="B21" s="71"/>
      <c r="C21" s="109" t="s">
        <v>101</v>
      </c>
      <c r="D21" s="110" t="s">
        <v>102</v>
      </c>
    </row>
    <row r="22" spans="1:4" ht="26.25" x14ac:dyDescent="0.25">
      <c r="A22" s="70" t="s">
        <v>18</v>
      </c>
      <c r="B22" s="71">
        <v>173896</v>
      </c>
      <c r="C22" s="109" t="s">
        <v>103</v>
      </c>
      <c r="D22" s="110" t="s">
        <v>104</v>
      </c>
    </row>
    <row r="23" spans="1:4" x14ac:dyDescent="0.25">
      <c r="A23" s="70" t="s">
        <v>19</v>
      </c>
      <c r="B23" s="71">
        <v>175588</v>
      </c>
      <c r="C23" s="109" t="s">
        <v>105</v>
      </c>
      <c r="D23" s="111"/>
    </row>
    <row r="24" spans="1:4" ht="26.25" x14ac:dyDescent="0.25">
      <c r="A24" s="70" t="s">
        <v>27</v>
      </c>
      <c r="B24" s="71">
        <v>172761</v>
      </c>
      <c r="C24" s="109" t="s">
        <v>106</v>
      </c>
      <c r="D24" s="110" t="s">
        <v>107</v>
      </c>
    </row>
    <row r="25" spans="1:4" x14ac:dyDescent="0.25">
      <c r="A25" s="70" t="s">
        <v>28</v>
      </c>
      <c r="B25" s="71">
        <v>35000</v>
      </c>
      <c r="C25" s="109" t="s">
        <v>108</v>
      </c>
      <c r="D25" s="110" t="s">
        <v>109</v>
      </c>
    </row>
    <row r="26" spans="1:4" x14ac:dyDescent="0.25">
      <c r="A26" s="70" t="s">
        <v>29</v>
      </c>
      <c r="B26" s="71">
        <v>5000</v>
      </c>
      <c r="C26" s="109" t="s">
        <v>108</v>
      </c>
      <c r="D26" s="110" t="s">
        <v>110</v>
      </c>
    </row>
    <row r="27" spans="1:4" x14ac:dyDescent="0.25">
      <c r="A27" s="70" t="s">
        <v>30</v>
      </c>
      <c r="B27" s="71">
        <v>84227</v>
      </c>
      <c r="C27" s="109" t="s">
        <v>111</v>
      </c>
      <c r="D27" s="110" t="s">
        <v>112</v>
      </c>
    </row>
    <row r="28" spans="1:4" x14ac:dyDescent="0.25">
      <c r="A28" s="81" t="s">
        <v>31</v>
      </c>
      <c r="B28" s="12"/>
      <c r="C28" s="112"/>
      <c r="D28" s="113"/>
    </row>
    <row r="29" spans="1:4" x14ac:dyDescent="0.25">
      <c r="A29" s="82" t="s">
        <v>32</v>
      </c>
      <c r="B29" s="73">
        <v>421818</v>
      </c>
      <c r="C29" s="106" t="s">
        <v>113</v>
      </c>
      <c r="D29" s="107"/>
    </row>
    <row r="30" spans="1:4" ht="16.5" thickBot="1" x14ac:dyDescent="0.3">
      <c r="A30" s="83" t="s">
        <v>33</v>
      </c>
      <c r="B30" s="84">
        <v>20890036</v>
      </c>
      <c r="C30" s="114"/>
      <c r="D30" s="115"/>
    </row>
    <row r="31" spans="1:4" ht="16.5" thickBot="1" x14ac:dyDescent="0.3">
      <c r="B31" s="12"/>
      <c r="C31" s="112"/>
      <c r="D31" s="112"/>
    </row>
    <row r="32" spans="1:4" x14ac:dyDescent="0.25">
      <c r="A32" s="64" t="s">
        <v>4</v>
      </c>
      <c r="B32" s="85"/>
      <c r="C32" s="116"/>
      <c r="D32" s="117"/>
    </row>
    <row r="33" spans="1:4" x14ac:dyDescent="0.25">
      <c r="A33" s="67" t="s">
        <v>34</v>
      </c>
      <c r="B33" s="73"/>
      <c r="C33" s="118"/>
      <c r="D33" s="119"/>
    </row>
    <row r="34" spans="1:4" ht="26.25" x14ac:dyDescent="0.25">
      <c r="A34" s="79" t="s">
        <v>35</v>
      </c>
      <c r="B34" s="76">
        <f>18292*1.035</f>
        <v>18932.219999999998</v>
      </c>
      <c r="C34" s="102" t="s">
        <v>114</v>
      </c>
      <c r="D34" s="103" t="s">
        <v>115</v>
      </c>
    </row>
    <row r="35" spans="1:4" ht="26.25" x14ac:dyDescent="0.25">
      <c r="A35" s="79" t="s">
        <v>36</v>
      </c>
      <c r="B35" s="76">
        <f>45192*1.035-B34</f>
        <v>27841.499999999996</v>
      </c>
      <c r="C35" s="102" t="s">
        <v>116</v>
      </c>
      <c r="D35" s="103" t="s">
        <v>117</v>
      </c>
    </row>
    <row r="36" spans="1:4" ht="26.25" x14ac:dyDescent="0.25">
      <c r="A36" s="79" t="s">
        <v>37</v>
      </c>
      <c r="B36" s="76">
        <f>65636*1.035-B35-B34-1816</f>
        <v>19343.539999999997</v>
      </c>
      <c r="C36" s="102" t="s">
        <v>118</v>
      </c>
      <c r="D36" s="103" t="s">
        <v>119</v>
      </c>
    </row>
    <row r="37" spans="1:4" ht="26.25" x14ac:dyDescent="0.25">
      <c r="A37" s="79" t="s">
        <v>38</v>
      </c>
      <c r="B37" s="76">
        <f>B36+1816</f>
        <v>21159.539999999997</v>
      </c>
      <c r="C37" s="102" t="s">
        <v>120</v>
      </c>
      <c r="D37" s="103"/>
    </row>
    <row r="38" spans="1:4" x14ac:dyDescent="0.25">
      <c r="A38" s="80" t="s">
        <v>39</v>
      </c>
      <c r="B38" s="78">
        <f>107600*1.035-B34-B35-B37</f>
        <v>43432.739999999991</v>
      </c>
      <c r="C38" s="104" t="s">
        <v>121</v>
      </c>
      <c r="D38" s="105"/>
    </row>
    <row r="39" spans="1:4" ht="26.25" x14ac:dyDescent="0.25">
      <c r="A39" s="67" t="s">
        <v>40</v>
      </c>
      <c r="B39" s="73"/>
      <c r="C39" s="102" t="s">
        <v>114</v>
      </c>
      <c r="D39" s="103" t="s">
        <v>115</v>
      </c>
    </row>
    <row r="40" spans="1:4" ht="26.25" x14ac:dyDescent="0.25">
      <c r="A40" s="79" t="s">
        <v>41</v>
      </c>
      <c r="B40" s="76">
        <v>792</v>
      </c>
      <c r="C40" s="102" t="s">
        <v>116</v>
      </c>
      <c r="D40" s="103" t="s">
        <v>117</v>
      </c>
    </row>
    <row r="41" spans="1:4" ht="26.25" x14ac:dyDescent="0.25">
      <c r="A41" s="79" t="s">
        <v>42</v>
      </c>
      <c r="B41" s="76">
        <v>1165</v>
      </c>
      <c r="C41" s="102" t="s">
        <v>118</v>
      </c>
      <c r="D41" s="103" t="s">
        <v>119</v>
      </c>
    </row>
    <row r="42" spans="1:4" ht="26.25" x14ac:dyDescent="0.25">
      <c r="A42" s="79" t="s">
        <v>43</v>
      </c>
      <c r="B42" s="76">
        <v>885</v>
      </c>
      <c r="C42" s="102" t="s">
        <v>120</v>
      </c>
      <c r="D42" s="103"/>
    </row>
    <row r="43" spans="1:4" x14ac:dyDescent="0.25">
      <c r="A43" s="80" t="s">
        <v>44</v>
      </c>
      <c r="B43" s="78">
        <v>1816</v>
      </c>
      <c r="C43" s="102" t="s">
        <v>122</v>
      </c>
      <c r="D43" s="103"/>
    </row>
    <row r="44" spans="1:4" ht="26.25" x14ac:dyDescent="0.25">
      <c r="A44" s="67" t="s">
        <v>45</v>
      </c>
      <c r="B44" s="73"/>
      <c r="C44" s="106" t="s">
        <v>123</v>
      </c>
      <c r="D44" s="107" t="s">
        <v>115</v>
      </c>
    </row>
    <row r="45" spans="1:4" ht="26.25" x14ac:dyDescent="0.25">
      <c r="A45" s="79" t="s">
        <v>35</v>
      </c>
      <c r="B45" s="76">
        <v>1094.7609</v>
      </c>
      <c r="C45" s="102" t="s">
        <v>124</v>
      </c>
      <c r="D45" s="103" t="s">
        <v>117</v>
      </c>
    </row>
    <row r="46" spans="1:4" ht="26.25" x14ac:dyDescent="0.25">
      <c r="A46" s="79" t="s">
        <v>36</v>
      </c>
      <c r="B46" s="76">
        <v>1609.9424999999999</v>
      </c>
      <c r="C46" s="102" t="s">
        <v>125</v>
      </c>
      <c r="D46" s="103" t="s">
        <v>119</v>
      </c>
    </row>
    <row r="47" spans="1:4" ht="26.25" x14ac:dyDescent="0.25">
      <c r="A47" s="79" t="s">
        <v>39</v>
      </c>
      <c r="B47" s="76">
        <v>3735.0665999999997</v>
      </c>
      <c r="C47" s="102" t="s">
        <v>126</v>
      </c>
      <c r="D47" s="103"/>
    </row>
    <row r="48" spans="1:4" x14ac:dyDescent="0.25">
      <c r="A48" s="86"/>
      <c r="B48" s="87"/>
      <c r="C48" s="104" t="s">
        <v>127</v>
      </c>
      <c r="D48" s="105"/>
    </row>
    <row r="49" spans="1:4" x14ac:dyDescent="0.25">
      <c r="A49" s="67" t="s">
        <v>46</v>
      </c>
      <c r="B49" s="73"/>
      <c r="C49" s="106" t="s">
        <v>128</v>
      </c>
      <c r="D49" s="107" t="s">
        <v>129</v>
      </c>
    </row>
    <row r="50" spans="1:4" x14ac:dyDescent="0.25">
      <c r="A50" s="79" t="s">
        <v>47</v>
      </c>
      <c r="B50" s="76">
        <v>15525</v>
      </c>
      <c r="C50" s="102" t="s">
        <v>130</v>
      </c>
      <c r="D50" s="103"/>
    </row>
    <row r="51" spans="1:4" x14ac:dyDescent="0.25">
      <c r="A51" s="80" t="s">
        <v>48</v>
      </c>
      <c r="B51" s="78">
        <v>13973</v>
      </c>
      <c r="C51" s="104"/>
      <c r="D51" s="105"/>
    </row>
    <row r="52" spans="1:4" x14ac:dyDescent="0.25">
      <c r="A52" s="88" t="s">
        <v>49</v>
      </c>
      <c r="B52" s="71">
        <v>85000</v>
      </c>
      <c r="C52" s="109" t="s">
        <v>131</v>
      </c>
      <c r="D52" s="110" t="s">
        <v>132</v>
      </c>
    </row>
    <row r="53" spans="1:4" x14ac:dyDescent="0.25">
      <c r="A53" s="88" t="s">
        <v>50</v>
      </c>
      <c r="B53" s="71">
        <v>61160</v>
      </c>
      <c r="C53" s="109" t="s">
        <v>133</v>
      </c>
      <c r="D53" s="110" t="s">
        <v>134</v>
      </c>
    </row>
    <row r="54" spans="1:4" x14ac:dyDescent="0.25">
      <c r="A54" s="88" t="s">
        <v>51</v>
      </c>
      <c r="B54" s="71">
        <v>20918</v>
      </c>
      <c r="C54" s="109" t="s">
        <v>135</v>
      </c>
      <c r="D54" s="110" t="s">
        <v>136</v>
      </c>
    </row>
    <row r="55" spans="1:4" ht="26.25" x14ac:dyDescent="0.25">
      <c r="A55" s="88" t="s">
        <v>52</v>
      </c>
      <c r="B55" s="71">
        <v>235000</v>
      </c>
      <c r="C55" s="109" t="s">
        <v>137</v>
      </c>
      <c r="D55" s="110" t="s">
        <v>138</v>
      </c>
    </row>
    <row r="56" spans="1:4" x14ac:dyDescent="0.25">
      <c r="A56" s="88" t="s">
        <v>53</v>
      </c>
      <c r="B56" s="71">
        <v>10350</v>
      </c>
      <c r="C56" s="109" t="s">
        <v>139</v>
      </c>
      <c r="D56" s="110" t="s">
        <v>140</v>
      </c>
    </row>
    <row r="57" spans="1:4" x14ac:dyDescent="0.25">
      <c r="A57" s="89"/>
      <c r="B57" s="12"/>
      <c r="C57" s="120"/>
      <c r="D57" s="121"/>
    </row>
    <row r="58" spans="1:4" x14ac:dyDescent="0.25">
      <c r="A58" s="90" t="s">
        <v>31</v>
      </c>
      <c r="B58" s="68"/>
      <c r="C58" s="122"/>
      <c r="D58" s="123"/>
    </row>
    <row r="59" spans="1:4" x14ac:dyDescent="0.25">
      <c r="A59" s="72" t="s">
        <v>141</v>
      </c>
      <c r="B59" s="73"/>
      <c r="C59" s="106" t="s">
        <v>142</v>
      </c>
      <c r="D59" s="107" t="s">
        <v>142</v>
      </c>
    </row>
    <row r="60" spans="1:4" x14ac:dyDescent="0.25">
      <c r="A60" s="79" t="s">
        <v>55</v>
      </c>
      <c r="B60" s="76">
        <v>65368</v>
      </c>
      <c r="C60" s="102"/>
      <c r="D60" s="103"/>
    </row>
    <row r="61" spans="1:4" x14ac:dyDescent="0.25">
      <c r="A61" s="80" t="s">
        <v>56</v>
      </c>
      <c r="B61" s="78">
        <v>6210000</v>
      </c>
      <c r="C61" s="104"/>
      <c r="D61" s="105"/>
    </row>
    <row r="62" spans="1:4" ht="26.25" x14ac:dyDescent="0.25">
      <c r="A62" s="72" t="s">
        <v>143</v>
      </c>
      <c r="B62" s="73"/>
      <c r="C62" s="124" t="s">
        <v>144</v>
      </c>
      <c r="D62" s="107" t="s">
        <v>144</v>
      </c>
    </row>
    <row r="63" spans="1:4" x14ac:dyDescent="0.25">
      <c r="A63" s="79" t="s">
        <v>55</v>
      </c>
      <c r="B63" s="76">
        <v>51306</v>
      </c>
      <c r="C63" s="124"/>
      <c r="D63" s="103"/>
    </row>
    <row r="64" spans="1:4" x14ac:dyDescent="0.25">
      <c r="A64" s="80" t="s">
        <v>56</v>
      </c>
      <c r="B64" s="78">
        <v>430694</v>
      </c>
      <c r="C64" s="124"/>
      <c r="D64" s="105"/>
    </row>
    <row r="65" spans="1:4" ht="26.25" x14ac:dyDescent="0.25">
      <c r="A65" s="72" t="s">
        <v>145</v>
      </c>
      <c r="B65" s="73"/>
      <c r="C65" s="106" t="s">
        <v>146</v>
      </c>
      <c r="D65" s="107" t="s">
        <v>147</v>
      </c>
    </row>
    <row r="66" spans="1:4" ht="26.25" x14ac:dyDescent="0.25">
      <c r="A66" s="79" t="s">
        <v>55</v>
      </c>
      <c r="B66" s="76">
        <v>129308</v>
      </c>
      <c r="C66" s="102"/>
      <c r="D66" s="103" t="s">
        <v>148</v>
      </c>
    </row>
    <row r="67" spans="1:4" x14ac:dyDescent="0.25">
      <c r="A67" s="80" t="s">
        <v>56</v>
      </c>
      <c r="B67" s="78">
        <v>6238234</v>
      </c>
      <c r="C67" s="104"/>
      <c r="D67" s="105"/>
    </row>
    <row r="68" spans="1:4" ht="26.25" x14ac:dyDescent="0.25">
      <c r="A68" s="72" t="s">
        <v>149</v>
      </c>
      <c r="B68" s="73"/>
      <c r="C68" s="106" t="s">
        <v>150</v>
      </c>
      <c r="D68" s="107" t="s">
        <v>147</v>
      </c>
    </row>
    <row r="69" spans="1:4" ht="26.25" x14ac:dyDescent="0.25">
      <c r="A69" s="79" t="s">
        <v>55</v>
      </c>
      <c r="B69" s="76">
        <v>18040</v>
      </c>
      <c r="C69" s="120"/>
      <c r="D69" s="103" t="s">
        <v>148</v>
      </c>
    </row>
    <row r="70" spans="1:4" x14ac:dyDescent="0.25">
      <c r="A70" s="80" t="s">
        <v>56</v>
      </c>
      <c r="B70" s="78">
        <v>1894389</v>
      </c>
      <c r="C70" s="120"/>
      <c r="D70" s="105"/>
    </row>
    <row r="71" spans="1:4" ht="26.25" x14ac:dyDescent="0.25">
      <c r="A71" s="72" t="s">
        <v>151</v>
      </c>
      <c r="B71" s="73"/>
      <c r="C71" s="106" t="s">
        <v>152</v>
      </c>
      <c r="D71" s="107" t="s">
        <v>147</v>
      </c>
    </row>
    <row r="72" spans="1:4" ht="26.25" x14ac:dyDescent="0.25">
      <c r="A72" s="79" t="s">
        <v>55</v>
      </c>
      <c r="B72" s="76">
        <v>42975</v>
      </c>
      <c r="C72" s="102"/>
      <c r="D72" s="103" t="s">
        <v>148</v>
      </c>
    </row>
    <row r="73" spans="1:4" ht="16.5" thickBot="1" x14ac:dyDescent="0.3">
      <c r="A73" s="91" t="s">
        <v>56</v>
      </c>
      <c r="B73" s="84">
        <v>214876</v>
      </c>
      <c r="C73" s="125"/>
      <c r="D73" s="126"/>
    </row>
    <row r="74" spans="1:4" ht="16.5" thickBot="1" x14ac:dyDescent="0.3">
      <c r="A74" s="14"/>
      <c r="B74" s="12"/>
      <c r="C74" s="120"/>
    </row>
    <row r="75" spans="1:4" x14ac:dyDescent="0.25">
      <c r="A75" s="92" t="s">
        <v>5</v>
      </c>
      <c r="B75" s="93"/>
      <c r="C75" s="128"/>
      <c r="D75" s="129"/>
    </row>
    <row r="76" spans="1:4" x14ac:dyDescent="0.25">
      <c r="A76" s="67" t="s">
        <v>14</v>
      </c>
      <c r="B76" s="73"/>
      <c r="C76" s="106" t="s">
        <v>153</v>
      </c>
      <c r="D76" s="107" t="s">
        <v>154</v>
      </c>
    </row>
    <row r="77" spans="1:4" x14ac:dyDescent="0.25">
      <c r="A77" s="77" t="s">
        <v>61</v>
      </c>
      <c r="B77" s="78">
        <v>21106</v>
      </c>
      <c r="C77" s="104"/>
      <c r="D77" s="105"/>
    </row>
    <row r="78" spans="1:4" x14ac:dyDescent="0.25">
      <c r="A78" s="67" t="s">
        <v>31</v>
      </c>
      <c r="B78" s="73"/>
      <c r="C78" s="106" t="s">
        <v>154</v>
      </c>
      <c r="D78" s="107" t="s">
        <v>154</v>
      </c>
    </row>
    <row r="79" spans="1:4" x14ac:dyDescent="0.25">
      <c r="A79" s="75" t="s">
        <v>62</v>
      </c>
      <c r="B79" s="76"/>
      <c r="C79" s="130"/>
      <c r="D79" s="131"/>
    </row>
    <row r="80" spans="1:4" x14ac:dyDescent="0.25">
      <c r="A80" s="79" t="s">
        <v>55</v>
      </c>
      <c r="B80" s="76">
        <v>21106</v>
      </c>
      <c r="C80" s="132"/>
      <c r="D80" s="133"/>
    </row>
    <row r="81" spans="1:4" ht="16.5" thickBot="1" x14ac:dyDescent="0.3">
      <c r="A81" s="91" t="s">
        <v>56</v>
      </c>
      <c r="B81" s="84">
        <v>2321660</v>
      </c>
      <c r="C81" s="134"/>
      <c r="D81" s="135"/>
    </row>
    <row r="82" spans="1:4" ht="16.5" thickBot="1" x14ac:dyDescent="0.3">
      <c r="A82" s="8"/>
      <c r="B82" s="12"/>
      <c r="C82" s="120"/>
    </row>
    <row r="83" spans="1:4" x14ac:dyDescent="0.25">
      <c r="A83" s="92" t="s">
        <v>6</v>
      </c>
      <c r="B83" s="93"/>
      <c r="C83" s="128"/>
      <c r="D83" s="129"/>
    </row>
    <row r="84" spans="1:4" x14ac:dyDescent="0.25">
      <c r="A84" s="72" t="s">
        <v>63</v>
      </c>
      <c r="B84" s="73"/>
      <c r="C84" s="106" t="s">
        <v>155</v>
      </c>
      <c r="D84" s="107" t="s">
        <v>156</v>
      </c>
    </row>
    <row r="85" spans="1:4" x14ac:dyDescent="0.25">
      <c r="A85" s="79" t="s">
        <v>55</v>
      </c>
      <c r="B85" s="76">
        <v>123156</v>
      </c>
      <c r="C85" s="102"/>
      <c r="D85" s="103"/>
    </row>
    <row r="86" spans="1:4" x14ac:dyDescent="0.25">
      <c r="A86" s="80" t="s">
        <v>157</v>
      </c>
      <c r="B86" s="78">
        <v>9659117</v>
      </c>
      <c r="C86" s="104"/>
      <c r="D86" s="105"/>
    </row>
    <row r="87" spans="1:4" x14ac:dyDescent="0.25">
      <c r="A87" s="67" t="s">
        <v>31</v>
      </c>
      <c r="B87" s="76"/>
      <c r="C87" s="102" t="s">
        <v>156</v>
      </c>
      <c r="D87" s="103" t="s">
        <v>156</v>
      </c>
    </row>
    <row r="88" spans="1:4" x14ac:dyDescent="0.25">
      <c r="A88" s="75" t="s">
        <v>64</v>
      </c>
      <c r="B88" s="76"/>
      <c r="C88" s="102"/>
      <c r="D88" s="103"/>
    </row>
    <row r="89" spans="1:4" x14ac:dyDescent="0.25">
      <c r="A89" s="79" t="s">
        <v>55</v>
      </c>
      <c r="B89" s="76">
        <v>75793</v>
      </c>
      <c r="C89" s="102"/>
      <c r="D89" s="103"/>
    </row>
    <row r="90" spans="1:4" x14ac:dyDescent="0.25">
      <c r="A90" s="147" t="s">
        <v>56</v>
      </c>
      <c r="B90" s="94">
        <v>1140000</v>
      </c>
      <c r="C90" s="102"/>
      <c r="D90" s="103"/>
    </row>
    <row r="91" spans="1:4" ht="16.5" thickBot="1" x14ac:dyDescent="0.3">
      <c r="A91" s="91"/>
      <c r="B91" s="84"/>
      <c r="C91" s="125"/>
      <c r="D91" s="126"/>
    </row>
    <row r="92" spans="1:4" ht="16.5" thickBot="1" x14ac:dyDescent="0.3">
      <c r="A92" s="14"/>
      <c r="B92" s="12"/>
      <c r="C92" s="120"/>
    </row>
    <row r="93" spans="1:4" x14ac:dyDescent="0.25">
      <c r="A93" s="92" t="s">
        <v>7</v>
      </c>
      <c r="B93" s="95"/>
      <c r="C93" s="136"/>
      <c r="D93" s="129"/>
    </row>
    <row r="94" spans="1:4" x14ac:dyDescent="0.25">
      <c r="A94" s="67" t="s">
        <v>31</v>
      </c>
      <c r="B94" s="96"/>
      <c r="C94" s="106" t="s">
        <v>158</v>
      </c>
      <c r="D94" s="107" t="s">
        <v>158</v>
      </c>
    </row>
    <row r="95" spans="1:4" x14ac:dyDescent="0.25">
      <c r="A95" s="75" t="s">
        <v>65</v>
      </c>
      <c r="B95" s="76"/>
      <c r="C95" s="102"/>
      <c r="D95" s="103"/>
    </row>
    <row r="96" spans="1:4" x14ac:dyDescent="0.25">
      <c r="A96" s="79" t="s">
        <v>55</v>
      </c>
      <c r="B96" s="76">
        <v>69000</v>
      </c>
      <c r="C96" s="102"/>
      <c r="D96" s="103"/>
    </row>
    <row r="97" spans="1:4" x14ac:dyDescent="0.25">
      <c r="A97" s="80" t="s">
        <v>56</v>
      </c>
      <c r="B97" s="78">
        <v>690000</v>
      </c>
      <c r="C97" s="104"/>
      <c r="D97" s="105"/>
    </row>
    <row r="98" spans="1:4" x14ac:dyDescent="0.25">
      <c r="A98" s="67" t="s">
        <v>14</v>
      </c>
      <c r="B98" s="73"/>
      <c r="C98" s="106" t="s">
        <v>158</v>
      </c>
      <c r="D98" s="137" t="s">
        <v>159</v>
      </c>
    </row>
    <row r="99" spans="1:4" ht="16.5" thickBot="1" x14ac:dyDescent="0.3">
      <c r="A99" s="83" t="s">
        <v>66</v>
      </c>
      <c r="B99" s="84">
        <v>69000</v>
      </c>
      <c r="C99" s="125"/>
      <c r="D99" s="138"/>
    </row>
    <row r="100" spans="1:4" x14ac:dyDescent="0.25">
      <c r="A100" s="52"/>
      <c r="B100" s="97"/>
      <c r="C100" s="33"/>
    </row>
    <row r="101" spans="1:4" x14ac:dyDescent="0.25">
      <c r="A101" s="52"/>
      <c r="B101" s="98"/>
    </row>
  </sheetData>
  <pageMargins left="0.7" right="0.7" top="0.75" bottom="0.75" header="0.3" footer="0.3"/>
  <pageSetup scale="55" fitToHeight="2" orientation="landscape" r:id="rId1"/>
  <headerFooter alignWithMargins="0">
    <oddHeader>&amp;R2025-2028 AGL Capacity Supply Plan</oddHeader>
    <oddFooter>&amp;CMFR b-16 vi&amp;RPage &amp;P of 3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687D-DC5B-4DD0-A4C3-932800047730}">
  <dimension ref="A2:I20"/>
  <sheetViews>
    <sheetView view="pageLayout" zoomScaleNormal="100" zoomScaleSheetLayoutView="30" workbookViewId="0">
      <selection activeCell="A27" sqref="A27"/>
    </sheetView>
  </sheetViews>
  <sheetFormatPr defaultColWidth="9.140625" defaultRowHeight="15.75" x14ac:dyDescent="0.25"/>
  <cols>
    <col min="1" max="1" width="56.140625" style="2" customWidth="1"/>
    <col min="2" max="3" width="10.85546875" style="3" customWidth="1"/>
    <col min="4" max="4" width="11.42578125" style="3" customWidth="1"/>
    <col min="5" max="5" width="12.42578125" style="37" customWidth="1"/>
    <col min="6" max="6" width="11" style="37" customWidth="1"/>
    <col min="7" max="7" width="12.140625" style="3" customWidth="1"/>
    <col min="8" max="8" width="11.42578125" style="3" customWidth="1"/>
    <col min="9" max="9" width="12.28515625" style="2" customWidth="1"/>
    <col min="10" max="10" width="9.140625" style="2"/>
    <col min="11" max="11" width="32.42578125" style="2" bestFit="1" customWidth="1"/>
    <col min="12" max="16384" width="9.140625" style="2"/>
  </cols>
  <sheetData>
    <row r="2" spans="1:9" x14ac:dyDescent="0.25">
      <c r="A2" s="142"/>
      <c r="I2" s="143"/>
    </row>
    <row r="4" spans="1:9" ht="18.75" x14ac:dyDescent="0.3">
      <c r="A4" s="1" t="s">
        <v>160</v>
      </c>
      <c r="B4" s="10"/>
    </row>
    <row r="5" spans="1:9" ht="18.75" x14ac:dyDescent="0.3">
      <c r="A5" s="1" t="s">
        <v>1</v>
      </c>
      <c r="B5" s="10"/>
      <c r="C5" s="11"/>
      <c r="E5" s="38"/>
      <c r="F5" s="38"/>
      <c r="G5" s="5"/>
      <c r="H5" s="5"/>
      <c r="I5" s="6"/>
    </row>
    <row r="6" spans="1:9" x14ac:dyDescent="0.25">
      <c r="A6" s="6"/>
      <c r="C6" s="11"/>
      <c r="D6" s="7"/>
      <c r="E6" s="38"/>
      <c r="F6" s="38"/>
      <c r="G6" s="7"/>
      <c r="H6" s="7"/>
      <c r="I6" s="6"/>
    </row>
    <row r="7" spans="1:9" s="44" customFormat="1" ht="18.75" x14ac:dyDescent="0.3">
      <c r="A7" s="1" t="s">
        <v>161</v>
      </c>
      <c r="B7" s="39"/>
      <c r="C7" s="40"/>
      <c r="D7" s="40"/>
      <c r="E7" s="41"/>
      <c r="F7" s="41"/>
      <c r="G7" s="42"/>
      <c r="H7" s="42"/>
      <c r="I7" s="43"/>
    </row>
    <row r="8" spans="1:9" s="44" customFormat="1" ht="18.75" x14ac:dyDescent="0.3">
      <c r="A8" s="1"/>
      <c r="B8" s="39"/>
      <c r="C8" s="40"/>
      <c r="D8" s="40"/>
      <c r="F8" s="41"/>
      <c r="G8" s="42"/>
      <c r="H8" s="42"/>
      <c r="I8" s="43"/>
    </row>
    <row r="9" spans="1:9" s="44" customFormat="1" x14ac:dyDescent="0.25">
      <c r="A9" s="6"/>
      <c r="B9" s="7" t="s">
        <v>9</v>
      </c>
      <c r="C9" s="38" t="s">
        <v>162</v>
      </c>
      <c r="D9" s="38" t="s">
        <v>163</v>
      </c>
      <c r="E9" s="38" t="s">
        <v>10</v>
      </c>
      <c r="F9" s="37"/>
      <c r="G9" s="45"/>
      <c r="H9" s="45"/>
      <c r="I9" s="46"/>
    </row>
    <row r="10" spans="1:9" s="44" customFormat="1" x14ac:dyDescent="0.25">
      <c r="A10" s="9" t="s">
        <v>2</v>
      </c>
      <c r="B10" s="9" t="s">
        <v>12</v>
      </c>
      <c r="C10" s="47" t="s">
        <v>13</v>
      </c>
      <c r="D10" s="47" t="s">
        <v>13</v>
      </c>
      <c r="E10" s="48" t="s">
        <v>164</v>
      </c>
      <c r="F10" s="49">
        <v>2022</v>
      </c>
      <c r="G10" s="49">
        <v>2023</v>
      </c>
      <c r="H10" s="49">
        <v>2024</v>
      </c>
      <c r="I10" s="49">
        <v>2025</v>
      </c>
    </row>
    <row r="11" spans="1:9" s="44" customFormat="1" x14ac:dyDescent="0.25">
      <c r="A11" s="3" t="s">
        <v>165</v>
      </c>
      <c r="B11" s="39"/>
      <c r="C11" s="40"/>
      <c r="D11" s="40"/>
      <c r="E11" s="41"/>
      <c r="F11" s="41"/>
      <c r="G11" s="42"/>
      <c r="H11" s="42"/>
      <c r="I11" s="43"/>
    </row>
    <row r="12" spans="1:9" s="44" customFormat="1" ht="12.75" hidden="1" x14ac:dyDescent="0.2">
      <c r="A12" s="44" t="s">
        <v>166</v>
      </c>
      <c r="B12" s="39"/>
      <c r="C12" s="40"/>
      <c r="D12" s="40"/>
      <c r="E12" s="41"/>
      <c r="F12" s="41"/>
      <c r="G12" s="42"/>
      <c r="H12" s="42"/>
      <c r="I12" s="43"/>
    </row>
    <row r="13" spans="1:9" s="44" customFormat="1" ht="12.75" hidden="1" x14ac:dyDescent="0.2">
      <c r="A13" s="50" t="s">
        <v>167</v>
      </c>
      <c r="B13" s="39">
        <v>-12000</v>
      </c>
      <c r="C13" s="40" t="s">
        <v>168</v>
      </c>
      <c r="D13" s="40">
        <v>43039</v>
      </c>
      <c r="E13" s="41">
        <v>11.26</v>
      </c>
      <c r="F13" s="41"/>
      <c r="G13" s="51"/>
      <c r="H13" s="51"/>
      <c r="I13" s="43">
        <v>0</v>
      </c>
    </row>
    <row r="14" spans="1:9" s="44" customFormat="1" ht="15" x14ac:dyDescent="0.25">
      <c r="A14" s="52"/>
      <c r="B14" s="53"/>
      <c r="C14" s="54"/>
      <c r="D14" s="54"/>
      <c r="E14" s="55"/>
      <c r="F14" s="56"/>
      <c r="G14" s="56"/>
      <c r="H14" s="56"/>
      <c r="I14" s="56"/>
    </row>
    <row r="15" spans="1:9" s="44" customFormat="1" ht="15" x14ac:dyDescent="0.25">
      <c r="A15" s="52"/>
      <c r="B15" s="53"/>
      <c r="C15" s="54"/>
      <c r="D15" s="54"/>
      <c r="E15" s="55"/>
      <c r="F15" s="56"/>
      <c r="G15" s="56"/>
      <c r="H15" s="56"/>
      <c r="I15" s="56"/>
    </row>
    <row r="16" spans="1:9" s="44" customFormat="1" x14ac:dyDescent="0.25">
      <c r="B16" s="3"/>
      <c r="C16" s="57"/>
      <c r="D16" s="57"/>
      <c r="E16" s="58"/>
      <c r="F16" s="59"/>
      <c r="G16" s="59"/>
      <c r="H16" s="59"/>
      <c r="I16" s="60"/>
    </row>
    <row r="17" spans="1:9" x14ac:dyDescent="0.25">
      <c r="F17" s="59"/>
      <c r="G17" s="59"/>
      <c r="H17" s="59"/>
      <c r="I17" s="61"/>
    </row>
    <row r="18" spans="1:9" ht="15.95" customHeight="1" x14ac:dyDescent="0.25">
      <c r="A18" s="3"/>
      <c r="D18" s="37"/>
      <c r="F18" s="3"/>
      <c r="H18" s="2"/>
      <c r="I18" s="61"/>
    </row>
    <row r="19" spans="1:9" x14ac:dyDescent="0.25">
      <c r="A19" s="62"/>
    </row>
    <row r="20" spans="1:9" x14ac:dyDescent="0.25">
      <c r="A20" s="63"/>
    </row>
  </sheetData>
  <pageMargins left="0.25" right="0.25" top="0.25" bottom="0.2" header="0.5" footer="0.28999999999999998"/>
  <pageSetup scale="82" orientation="landscape" r:id="rId1"/>
  <headerFooter alignWithMargins="0">
    <oddHeader>&amp;R2025-2028 AGL Capacity Supply Plan</oddHeader>
    <oddFooter>&amp;CMFR b-16 viii&amp;RPage &amp;N of 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55FC47-BF0E-458B-BB23-F9D7691649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AA6665-C390-4556-82F1-7B976A1D5E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0b74b4-d6f7-4ea1-9598-816f617a5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5D5799-657A-44BC-A2A0-3E22B5BF36A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MFR b-16 i</vt:lpstr>
      <vt:lpstr>MFR b-16 ii</vt:lpstr>
      <vt:lpstr>MFR b-16 iii</vt:lpstr>
      <vt:lpstr>MFR b-16 iv</vt:lpstr>
      <vt:lpstr>MFR b-16 vi</vt:lpstr>
      <vt:lpstr>MFR b-16 viii</vt:lpstr>
      <vt:lpstr>'MFR b-16 ii'!Print_Area</vt:lpstr>
      <vt:lpstr>'MFR b-16 iii'!Print_Area</vt:lpstr>
      <vt:lpstr>'MFR b-16 iv'!Print_Area</vt:lpstr>
      <vt:lpstr>'MFR b-16 vi'!Print_Area</vt:lpstr>
      <vt:lpstr>'MFR b-16 i'!Print_Titles</vt:lpstr>
      <vt:lpstr>'MFR b-16 ii'!Print_Titles</vt:lpstr>
      <vt:lpstr>'MFR b-16 iii'!Print_Titles</vt:lpstr>
      <vt:lpstr>'MFR b-16 vi'!Print_Titles</vt:lpstr>
      <vt:lpstr>'MFR b-16 viii'!Print_Titles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Miguel Figueiredo</dc:creator>
  <cp:keywords/>
  <dc:description/>
  <cp:lastModifiedBy>_</cp:lastModifiedBy>
  <cp:revision/>
  <cp:lastPrinted>2025-06-30T20:01:27Z</cp:lastPrinted>
  <dcterms:created xsi:type="dcterms:W3CDTF">2008-04-28T13:46:16Z</dcterms:created>
  <dcterms:modified xsi:type="dcterms:W3CDTF">2025-06-30T20:01:40Z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MSIP_Label_ed3826ce-7c18-471d-9596-93de5bae332e_Enabled">
    <vt:lpwstr>true</vt:lpwstr>
  </property>
  <property fmtid="{D5CDD505-2E9C-101B-9397-08002B2CF9AE}" pid="5" name="MSIP_Label_ed3826ce-7c18-471d-9596-93de5bae332e_SetDate">
    <vt:lpwstr>2025-04-24T19:27:33Z</vt:lpwstr>
  </property>
  <property fmtid="{D5CDD505-2E9C-101B-9397-08002B2CF9AE}" pid="6" name="MSIP_Label_ed3826ce-7c18-471d-9596-93de5bae332e_Method">
    <vt:lpwstr>Standard</vt:lpwstr>
  </property>
  <property fmtid="{D5CDD505-2E9C-101B-9397-08002B2CF9AE}" pid="7" name="MSIP_Label_ed3826ce-7c18-471d-9596-93de5bae332e_Name">
    <vt:lpwstr>Internal</vt:lpwstr>
  </property>
  <property fmtid="{D5CDD505-2E9C-101B-9397-08002B2CF9AE}" pid="8" name="MSIP_Label_ed3826ce-7c18-471d-9596-93de5bae332e_SiteId">
    <vt:lpwstr>c0a02e2d-1186-410a-8895-0a4a252ebf17</vt:lpwstr>
  </property>
  <property fmtid="{D5CDD505-2E9C-101B-9397-08002B2CF9AE}" pid="9" name="MSIP_Label_ed3826ce-7c18-471d-9596-93de5bae332e_ActionId">
    <vt:lpwstr>a4b6dedd-f1b5-477d-92b6-b1393b446876</vt:lpwstr>
  </property>
  <property fmtid="{D5CDD505-2E9C-101B-9397-08002B2CF9AE}" pid="10" name="MSIP_Label_ed3826ce-7c18-471d-9596-93de5bae332e_ContentBits">
    <vt:lpwstr>0</vt:lpwstr>
  </property>
  <property fmtid="{D5CDD505-2E9C-101B-9397-08002B2CF9AE}" pid="11" name="MSIP_Label_ed3826ce-7c18-471d-9596-93de5bae332e_Tag">
    <vt:lpwstr>10, 3, 0, 1</vt:lpwstr>
  </property>
  <property fmtid="{D5CDD505-2E9C-101B-9397-08002B2CF9AE}" pid="12" name="ContentTypeId">
    <vt:lpwstr>0x01010050B945D4A840E642B3E23AD8112EC3F8</vt:lpwstr>
  </property>
</Properties>
</file>